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743" activeTab="0"/>
  </bookViews>
  <sheets>
    <sheet name="summary_office" sheetId="1" r:id="rId1"/>
    <sheet name="Accounting" sheetId="2" r:id="rId2"/>
    <sheet name="Waterworks" sheetId="3" r:id="rId3"/>
    <sheet name="MO" sheetId="4" r:id="rId4"/>
    <sheet name="LCR" sheetId="5" r:id="rId5"/>
    <sheet name="MAO" sheetId="6" r:id="rId6"/>
    <sheet name="MASSO" sheetId="7" r:id="rId7"/>
    <sheet name="MBO" sheetId="8" r:id="rId8"/>
    <sheet name="MEO" sheetId="9" r:id="rId9"/>
    <sheet name="MHO" sheetId="10" r:id="rId10"/>
    <sheet name="MPDC" sheetId="11" r:id="rId11"/>
    <sheet name="MSWD" sheetId="12" r:id="rId12"/>
    <sheet name="MTO" sheetId="13" r:id="rId13"/>
    <sheet name="PNP" sheetId="14" r:id="rId14"/>
    <sheet name="SB" sheetId="15" r:id="rId15"/>
    <sheet name="DILG" sheetId="16" r:id="rId16"/>
    <sheet name="HRMO" sheetId="17" r:id="rId17"/>
    <sheet name="BAC" sheetId="18" r:id="rId18"/>
    <sheet name="DERT" sheetId="19" r:id="rId19"/>
    <sheet name="Sheet1" sheetId="20" r:id="rId20"/>
  </sheets>
  <definedNames/>
  <calcPr fullCalcOnLoad="1"/>
</workbook>
</file>

<file path=xl/sharedStrings.xml><?xml version="1.0" encoding="utf-8"?>
<sst xmlns="http://schemas.openxmlformats.org/spreadsheetml/2006/main" count="1444" uniqueCount="441">
  <si>
    <t xml:space="preserve"> </t>
  </si>
  <si>
    <t>ANNUAL PROCUREMENT PLAN</t>
  </si>
  <si>
    <t>Plan Control No. _______________</t>
  </si>
  <si>
    <t>Planned Amount</t>
  </si>
  <si>
    <t xml:space="preserve">Regular </t>
  </si>
  <si>
    <t>Contingency</t>
  </si>
  <si>
    <t xml:space="preserve">Total </t>
  </si>
  <si>
    <t>Date Submitted:</t>
  </si>
  <si>
    <t>D I S T R I B U T I O N</t>
  </si>
  <si>
    <t>Item No.</t>
  </si>
  <si>
    <t>Page ____1____of___3_____ pages</t>
  </si>
  <si>
    <t>Description</t>
  </si>
  <si>
    <t xml:space="preserve">Unit Cost </t>
  </si>
  <si>
    <t>Quantity</t>
  </si>
  <si>
    <t>Total Cost</t>
  </si>
  <si>
    <t xml:space="preserve">1st Quarter </t>
  </si>
  <si>
    <t xml:space="preserve">2nd Quarter </t>
  </si>
  <si>
    <t xml:space="preserve">3rd Quarter </t>
  </si>
  <si>
    <t xml:space="preserve">4th Quarter </t>
  </si>
  <si>
    <t>Qty.</t>
  </si>
  <si>
    <t>Amount</t>
  </si>
  <si>
    <t xml:space="preserve">Amount </t>
  </si>
  <si>
    <t xml:space="preserve">This is to certify that the above procurement plan is in accordance with the objective of this Office </t>
  </si>
  <si>
    <t xml:space="preserve">Prepared by: </t>
  </si>
  <si>
    <t>(Head of Department/Office)</t>
  </si>
  <si>
    <t xml:space="preserve">       Summary by Office</t>
  </si>
  <si>
    <t>DEPARTMENT</t>
  </si>
  <si>
    <t>Head Of Department/Office</t>
  </si>
  <si>
    <t xml:space="preserve">                    Total Cost             </t>
  </si>
  <si>
    <t>Province, City or Municipality :__________________________________</t>
  </si>
  <si>
    <t xml:space="preserve">Department/ Office: </t>
  </si>
  <si>
    <t>TOTAL</t>
  </si>
  <si>
    <t>FDP Form 4b - Annual Procurement Plan or Procurement List</t>
  </si>
  <si>
    <t>FDP Form 4a - Annual Procurement Plan or Procurement List</t>
  </si>
  <si>
    <t>2. Summary Form</t>
  </si>
  <si>
    <t>1. Individual Forms (by Office or Department)</t>
  </si>
  <si>
    <t>Two (2) Forms to use:</t>
  </si>
  <si>
    <t>Accounting</t>
  </si>
  <si>
    <t>Mayors Office</t>
  </si>
  <si>
    <t>LCR</t>
  </si>
  <si>
    <t>MAO</t>
  </si>
  <si>
    <t>MASSO</t>
  </si>
  <si>
    <t>MBO</t>
  </si>
  <si>
    <t>MEO</t>
  </si>
  <si>
    <t>MHO</t>
  </si>
  <si>
    <t>MPDC</t>
  </si>
  <si>
    <t>MSWD</t>
  </si>
  <si>
    <t>MTO</t>
  </si>
  <si>
    <t>PNP</t>
  </si>
  <si>
    <t>SB</t>
  </si>
  <si>
    <t>Mayor's Office</t>
  </si>
  <si>
    <t>FOR THE YEAR ___2017______</t>
  </si>
  <si>
    <t>FOR THE YEAR _____2017____</t>
  </si>
  <si>
    <t xml:space="preserve">            </t>
  </si>
  <si>
    <t>FOR THE YEAR _______2017__</t>
  </si>
  <si>
    <t>Capital Outlay</t>
  </si>
  <si>
    <t>lot</t>
  </si>
  <si>
    <t>Province, City or Municipality :_______Duero, Bohol___________________________</t>
  </si>
  <si>
    <t>Computer set (Dual core, 1 Tera,</t>
  </si>
  <si>
    <t xml:space="preserve">  Windows 7, 18.5 LCD with UPS)</t>
  </si>
  <si>
    <t>25,000.00</t>
  </si>
  <si>
    <t>set</t>
  </si>
  <si>
    <t>50,000.00</t>
  </si>
  <si>
    <t>Weekly Travel to COA to send Pos, Contracts</t>
  </si>
  <si>
    <t>Monhtly remittances; GSIS, Pagibig, Philhealth, BIR</t>
  </si>
  <si>
    <t>Monthly LLGA Meeting</t>
  </si>
  <si>
    <t>BIR/GSIS/COA Meeting/Others</t>
  </si>
  <si>
    <t>SEF - AKO Meeting</t>
  </si>
  <si>
    <t>DILG/DSWD</t>
  </si>
  <si>
    <t>Travelling Expenses</t>
  </si>
  <si>
    <t>Training/ Seminar Expenses</t>
  </si>
  <si>
    <t>8,400.00</t>
  </si>
  <si>
    <t>4,200.00</t>
  </si>
  <si>
    <t>4,500.00</t>
  </si>
  <si>
    <t>700.00</t>
  </si>
  <si>
    <t>800.00</t>
  </si>
  <si>
    <t>1,500.00</t>
  </si>
  <si>
    <t>Phalga National</t>
  </si>
  <si>
    <t>Phalga GEO</t>
  </si>
  <si>
    <t>ENGAS/LIFT</t>
  </si>
  <si>
    <t>Budget/BUB/COA/Others</t>
  </si>
  <si>
    <t>Internal Trainings:</t>
  </si>
  <si>
    <t xml:space="preserve">   * Re-echo</t>
  </si>
  <si>
    <t xml:space="preserve">   * Mid-year &amp; Year-End Assessment</t>
  </si>
  <si>
    <t>20,000.00</t>
  </si>
  <si>
    <t>75,000.00</t>
  </si>
  <si>
    <t>8,500.00</t>
  </si>
  <si>
    <t>2,500.00</t>
  </si>
  <si>
    <t>3,000.00</t>
  </si>
  <si>
    <t>Repair and Maintenance</t>
  </si>
  <si>
    <t>Repainting of Wooden Tablew &amp; Other minor repairs</t>
  </si>
  <si>
    <t>Reapir of Server Rack</t>
  </si>
  <si>
    <t>Repair of Computers and Accessories</t>
  </si>
  <si>
    <t>Laptop (for ENGAS Workstation)</t>
  </si>
  <si>
    <t>ENGAS Trainings</t>
  </si>
  <si>
    <t>10,000.00</t>
  </si>
  <si>
    <t>35,000.00</t>
  </si>
  <si>
    <t>5,000.00</t>
  </si>
  <si>
    <t>3,750.00</t>
  </si>
  <si>
    <t>Telephone Expenses</t>
  </si>
  <si>
    <t>Load Allowances</t>
  </si>
  <si>
    <t>2,000.00</t>
  </si>
  <si>
    <t>24,000.00</t>
  </si>
  <si>
    <t>6,000.00</t>
  </si>
  <si>
    <t>NIDA MADRID</t>
  </si>
  <si>
    <t>Duero,Bohol</t>
  </si>
  <si>
    <t>HON. CONRADA C. AMPARO</t>
  </si>
  <si>
    <t>Xerox Machine</t>
  </si>
  <si>
    <t>Laminator</t>
  </si>
  <si>
    <t>External Hard Drive</t>
  </si>
  <si>
    <t>unit</t>
  </si>
  <si>
    <t>Kitchen Utensils and etc.</t>
  </si>
  <si>
    <t>Resograph ink (bottle)</t>
  </si>
  <si>
    <t>Photocopy Toner Cartridge</t>
  </si>
  <si>
    <t>Curtains (sets)</t>
  </si>
  <si>
    <t xml:space="preserve">Table Cloth </t>
  </si>
  <si>
    <t>Reapir of Computer/Printer &amp; Other</t>
  </si>
  <si>
    <t>bots</t>
  </si>
  <si>
    <t>-</t>
  </si>
  <si>
    <t>60,800.00</t>
  </si>
  <si>
    <t>14,400.00</t>
  </si>
  <si>
    <t>7,200.00</t>
  </si>
  <si>
    <t>40,000.00</t>
  </si>
  <si>
    <t>30,000.00</t>
  </si>
  <si>
    <t xml:space="preserve">Payment of 2 Telephone/Internet Bill </t>
  </si>
  <si>
    <t xml:space="preserve">Other expenses of Telephone/Internet </t>
  </si>
  <si>
    <t>45,000.00</t>
  </si>
  <si>
    <t>Attend National Convention</t>
  </si>
  <si>
    <t>Attend Regional Convention</t>
  </si>
  <si>
    <t>PACR Solemnizing Forum</t>
  </si>
  <si>
    <t>Other training's called by higher agencies</t>
  </si>
  <si>
    <t>Trainings/ Seminar Expenses</t>
  </si>
  <si>
    <t>Repair of computer CPU, Monitor, Keyboad &amp; Printer</t>
  </si>
  <si>
    <t>Repair of Typewriter</t>
  </si>
  <si>
    <t>Repair and Maintenance of Equipment</t>
  </si>
  <si>
    <t>CECILIA ACAYLAR</t>
  </si>
  <si>
    <t>Load Allowance</t>
  </si>
  <si>
    <t>12,000.00</t>
  </si>
  <si>
    <t>Rice Technicians (2 Technicians)</t>
  </si>
  <si>
    <t>HVCDP Coordinator</t>
  </si>
  <si>
    <t>Fisheries Technician</t>
  </si>
  <si>
    <t>Livestock Techician</t>
  </si>
  <si>
    <t>Rice Technicians Monthly Meting (2 Technicians)</t>
  </si>
  <si>
    <t>Fisheries Technicians Quarterly Meeting</t>
  </si>
  <si>
    <t xml:space="preserve">Livestock Techician Monthly Meeting </t>
  </si>
  <si>
    <t>HVCDP Coordinator/MI Monthly Meeting</t>
  </si>
  <si>
    <t>MAO's Menthly Meeting</t>
  </si>
  <si>
    <t>Emergency Meetings, Training, Seminars, Congress</t>
  </si>
  <si>
    <t>and submission of Reports</t>
  </si>
  <si>
    <t>12</t>
  </si>
  <si>
    <t>Repairs of Machiner Equipment and Office</t>
  </si>
  <si>
    <t>maintenance</t>
  </si>
  <si>
    <t>1,000.00</t>
  </si>
  <si>
    <t>RONULFO CASEÑAS</t>
  </si>
  <si>
    <t>3 in 1 Printer (long)</t>
  </si>
  <si>
    <t>Manifold Software</t>
  </si>
  <si>
    <t>15,000.00</t>
  </si>
  <si>
    <t>Monthly Meeting (BAL) Process Transfer Transaction</t>
  </si>
  <si>
    <t>Revision and Subdivision</t>
  </si>
  <si>
    <t>Trainings &amp; Seminars</t>
  </si>
  <si>
    <t>AVELINA GUMATAY</t>
  </si>
  <si>
    <t>Attend PHALTRA convention and seminar</t>
  </si>
  <si>
    <t>PAMAS Convetion &amp; Seminar</t>
  </si>
  <si>
    <t>PAAO Convetion &amp; Seminar</t>
  </si>
  <si>
    <t>ALTA-Performance Evaluation and seminar</t>
  </si>
  <si>
    <t>ALTA-YEAR Assessement Seminar</t>
  </si>
  <si>
    <t>Training and Seminar</t>
  </si>
  <si>
    <t>13,000.00</t>
  </si>
  <si>
    <t>14,000.00</t>
  </si>
  <si>
    <t>Computer (RPTIS Program)</t>
  </si>
  <si>
    <t>.</t>
  </si>
  <si>
    <t>UPS</t>
  </si>
  <si>
    <t>Monitor 15"</t>
  </si>
  <si>
    <t>Others travelling expenses of Mun. Budget Officer &amp;</t>
  </si>
  <si>
    <t xml:space="preserve">   Staff may deem necessary.</t>
  </si>
  <si>
    <t>Monhtly Meeting among Local Budget 
Officers in Bohol</t>
  </si>
  <si>
    <t>PHILBO Annual Conference &amp; Seminar</t>
  </si>
  <si>
    <t>Budget Officer in Region VII, Seminar &amp; Conference</t>
  </si>
  <si>
    <t>ALBO-bohol Annual Assessment &amp; Conference</t>
  </si>
  <si>
    <t xml:space="preserve">Other Seminar for Local Budget Officer &amp; Staff called </t>
  </si>
  <si>
    <t xml:space="preserve">   by higher authorities.</t>
  </si>
  <si>
    <t>Training/Seminar Expenses</t>
  </si>
  <si>
    <t>4,000.00</t>
  </si>
  <si>
    <t>Other Office Equipment Repair</t>
  </si>
  <si>
    <t>Repairs of Computer and Accessories</t>
  </si>
  <si>
    <t>CONCHITA C. MACAS</t>
  </si>
  <si>
    <t>Monthly Meeting (BAME)</t>
  </si>
  <si>
    <t>Other travelling expenses of Municipal Engineer</t>
  </si>
  <si>
    <t>Monthly Travel for Electrician</t>
  </si>
  <si>
    <t>Monthly Submit Building Permits</t>
  </si>
  <si>
    <t>Other Seminar for Local Mun. Engineer called by higher authorities</t>
  </si>
  <si>
    <t>Pabo Seminar National Convention</t>
  </si>
  <si>
    <t>Meap National Convention Seminar</t>
  </si>
  <si>
    <t>7,500.00</t>
  </si>
  <si>
    <t>ENGR. ALBERT WAPANIO</t>
  </si>
  <si>
    <t>Air Conditioner</t>
  </si>
  <si>
    <t>1 set Computer</t>
  </si>
  <si>
    <t>1 unit Laptop</t>
  </si>
  <si>
    <t>Monthly Meeting - AMHOP</t>
  </si>
  <si>
    <t>Monthly Meeting - Medical Technologist</t>
  </si>
  <si>
    <t>Monthly Meeting - Sanitary Inspector</t>
  </si>
  <si>
    <t>Quarterly Consultative Meeting - BHW President</t>
  </si>
  <si>
    <t>Quarterly Consultative Meeting - PHN</t>
  </si>
  <si>
    <t>Quarterly - PHIC Orientation</t>
  </si>
  <si>
    <t>Quarterly - FHSIS Validation</t>
  </si>
  <si>
    <t>Quarterly - Orientation Family Planning</t>
  </si>
  <si>
    <t>Quarterly - Orientation on School Base Immunization</t>
  </si>
  <si>
    <t>Quarterly - TB Validation</t>
  </si>
  <si>
    <t>Submission of Quarterly Reports - PHN</t>
  </si>
  <si>
    <t>Yearly - EPI Orientation</t>
  </si>
  <si>
    <t>Yeearly - NBS Orientation</t>
  </si>
  <si>
    <t xml:space="preserve">Submission of DSSM Slides </t>
  </si>
  <si>
    <t>Submission of PHIC Claims</t>
  </si>
  <si>
    <t>Water Sampiling</t>
  </si>
  <si>
    <t>Convention - MHO, PHN, RHM, RSI, Medtech</t>
  </si>
  <si>
    <t>Summit - MHO, RSI, Medtech</t>
  </si>
  <si>
    <t>Other travelling expenses of MHO and Staff may deem necessary</t>
  </si>
  <si>
    <t>Update of BHW in diff. programs</t>
  </si>
  <si>
    <t>Free HIV Testing</t>
  </si>
  <si>
    <t>TB Lung Month</t>
  </si>
  <si>
    <t>HPN/DM Orientation</t>
  </si>
  <si>
    <t>Anti Dengue</t>
  </si>
  <si>
    <t>Maternal/Child Care (Responsoble Parenthood Buntis Party)</t>
  </si>
  <si>
    <t>Assessment/Validation (All Programs)</t>
  </si>
  <si>
    <t>Local Health Board Meeting (LHB)</t>
  </si>
  <si>
    <t xml:space="preserve">Icliniccys Training </t>
  </si>
  <si>
    <t>Blood Donation</t>
  </si>
  <si>
    <t>Trainings and Seminar Expenses</t>
  </si>
  <si>
    <t>Office equipment repair (Computer &amp; Accessories</t>
  </si>
  <si>
    <t>Dental Chair</t>
  </si>
  <si>
    <t>Communication Expenses</t>
  </si>
  <si>
    <t>Load allowance</t>
  </si>
  <si>
    <t>Aid to Brgy. Health Workers</t>
  </si>
  <si>
    <t>Red Cross</t>
  </si>
  <si>
    <t>Anti-TB</t>
  </si>
  <si>
    <t>Enrollement of LGU sponosored PHIC Program</t>
  </si>
  <si>
    <t>Aid Membership dues</t>
  </si>
  <si>
    <t>DR. JULIUS DARIUS TABIGUE</t>
  </si>
  <si>
    <t>Purchase of DSLR</t>
  </si>
  <si>
    <t>Purchase of GPS</t>
  </si>
  <si>
    <t>Purchse of UPS</t>
  </si>
  <si>
    <t>Monthly Meeting - League of LPDCCI</t>
  </si>
  <si>
    <t>Monthly Meeting - League of Envi.Planners</t>
  </si>
  <si>
    <t>Yearly Meeting - League of Envi.Planners</t>
  </si>
  <si>
    <r>
      <t>Other Travelling Expenses of MPDC</t>
    </r>
    <r>
      <rPr>
        <sz val="7"/>
        <rFont val="Arial Narrow"/>
        <family val="2"/>
      </rPr>
      <t xml:space="preserve"> &amp; staff may deem necessary</t>
    </r>
  </si>
  <si>
    <t xml:space="preserve">Attend Training/Seminar called by National, Regional, </t>
  </si>
  <si>
    <t xml:space="preserve">  Provincial Agency.</t>
  </si>
  <si>
    <t>Training and Seminar expenses</t>
  </si>
  <si>
    <t>Office Equipment Repair (Computer and Accessories)</t>
  </si>
  <si>
    <t>Communicatiuon Expenses</t>
  </si>
  <si>
    <t>ENGR. CESAR SALAZAR JR.</t>
  </si>
  <si>
    <t>FOR THE YEAR _____2018____</t>
  </si>
  <si>
    <t>AVELYN DIZON</t>
  </si>
  <si>
    <t>Computer (monitor, CPU, Printer)</t>
  </si>
  <si>
    <t xml:space="preserve">MSWD Balance Forwarded - - - - </t>
  </si>
  <si>
    <t>Supplementary Feeding Program Implementation Review</t>
  </si>
  <si>
    <t>KALAHI CIDDS Program Implementaion Review</t>
  </si>
  <si>
    <t>SLP Program Implementation Review</t>
  </si>
  <si>
    <t>DSWD Quarterly Meeting</t>
  </si>
  <si>
    <t>Youth Focal Person Reg. Meeting</t>
  </si>
  <si>
    <t>Youth Federated Reg. Meeting</t>
  </si>
  <si>
    <t>Women Federated Reg. Meeting</t>
  </si>
  <si>
    <t>PWD Federated Reg. Meeting</t>
  </si>
  <si>
    <t>OSCA Head Regular Meeting</t>
  </si>
  <si>
    <t>Senior Citizen Federated Pres. Regular Meeting</t>
  </si>
  <si>
    <t>Nutrition Program Management Meeting</t>
  </si>
  <si>
    <t>PHILHEALTH Orientation/Meeting</t>
  </si>
  <si>
    <t>PHILHEALTH LGU Sponosred Submission</t>
  </si>
  <si>
    <t>MASA-MASID</t>
  </si>
  <si>
    <t>PLEB</t>
  </si>
  <si>
    <t>DOH Meetings</t>
  </si>
  <si>
    <t>Day Care Officer Quarterly Meeting &amp; Chrismas Prog.</t>
  </si>
  <si>
    <t>Day Care Federated President Meeting</t>
  </si>
  <si>
    <t>Other Meetins as called by higher/other authority</t>
  </si>
  <si>
    <t>ALSWDOPI Annual Convention w/Continuing Prof. Dev't.</t>
  </si>
  <si>
    <t>PASWI Members Capability Enhancement w/continuing professional development units</t>
  </si>
  <si>
    <t>Other trainings as called by higher authorities</t>
  </si>
  <si>
    <t>Trainings and Seminars Expenses</t>
  </si>
  <si>
    <t>Office Equipment (Repair CPU, Printer, Monitor, Cabinet &amp; Water Dispenser)</t>
  </si>
  <si>
    <t>Purchase of Printer</t>
  </si>
  <si>
    <t>1 unit computer server</t>
  </si>
  <si>
    <t>I unit Heavy Duty UPS</t>
  </si>
  <si>
    <t>3 units UPS Small</t>
  </si>
  <si>
    <t>Monthly Meeting Treasurer</t>
  </si>
  <si>
    <t>Monthly Focal Person</t>
  </si>
  <si>
    <t>Other travelling expenses called by other agencies</t>
  </si>
  <si>
    <t>PHALTRA</t>
  </si>
  <si>
    <t>ALTA</t>
  </si>
  <si>
    <t>LIFT/ESRE</t>
  </si>
  <si>
    <t>ETRACS</t>
  </si>
  <si>
    <t>Other training's called by other agencies</t>
  </si>
  <si>
    <t>Repairs of computers and accessories motor vehicle</t>
  </si>
  <si>
    <t>Repair and maintenance  of Equipment</t>
  </si>
  <si>
    <t>JUDITHA TINAMPAY</t>
  </si>
  <si>
    <t>PNP Personnel (Unifrom and Non-Uniform) travelling expenses may deem necessary.</t>
  </si>
  <si>
    <t>Regional Meeting for Chief of Police</t>
  </si>
  <si>
    <t xml:space="preserve"> PINSP. DOMINIE RAGUSTA</t>
  </si>
  <si>
    <t>Purhase of Vehicle</t>
  </si>
  <si>
    <t>Aircon</t>
  </si>
  <si>
    <t>Computer Table</t>
  </si>
  <si>
    <t>Furniture &amp; Fixture (Table, Chiars</t>
  </si>
  <si>
    <t>Printer (Library)</t>
  </si>
  <si>
    <t>Computer (Library &amp; SB Office)</t>
  </si>
  <si>
    <t>Photo copier (ineo 226 3n1 multifunction)</t>
  </si>
  <si>
    <t>Wooden Cabinet/shieves</t>
  </si>
  <si>
    <t>units</t>
  </si>
  <si>
    <t>Monthly Travel (PCL)</t>
  </si>
  <si>
    <t>Monthly Travel (Liga ng mga barangay)</t>
  </si>
  <si>
    <t>Monthly Travel (PLEASES)</t>
  </si>
  <si>
    <t>PCL NEB Quarterly Meeting (9 SB Members)</t>
  </si>
  <si>
    <t xml:space="preserve">PCL NEB Regional Meeting (9 SB MemberS) </t>
  </si>
  <si>
    <t>PCL National Congress/Convention</t>
  </si>
  <si>
    <t>PCL Year-End Evaluation</t>
  </si>
  <si>
    <t>Liga ng mga Brgy. Quarterly Meeting</t>
  </si>
  <si>
    <t>Liga ng mga Brgy. Reg'l. Meeting</t>
  </si>
  <si>
    <t xml:space="preserve">Liga ng mga Brgy. Nat'l. Convention </t>
  </si>
  <si>
    <t>Liga ng mga Brgy. End Evaluation</t>
  </si>
  <si>
    <t>PLEASES Quarterly Meeting</t>
  </si>
  <si>
    <t>PLEASES Reg'l. Congress/ Meeting</t>
  </si>
  <si>
    <t>PLEASES Nat'l Congress/Convention</t>
  </si>
  <si>
    <t>PLEASES Year End Evaluation</t>
  </si>
  <si>
    <t>Travel SB Staff (submission of Ord./res.etc.)</t>
  </si>
  <si>
    <t>Driver Travel</t>
  </si>
  <si>
    <t>Travel SB Officials (special meetings/conferring provincial officials, etc.</t>
  </si>
  <si>
    <t>Other travel/meetings</t>
  </si>
  <si>
    <t>Vice Mayors Travelling Expenses</t>
  </si>
  <si>
    <t>Monthly Travel (VLMP)</t>
  </si>
  <si>
    <t>VMLP Travel (Quarterly)</t>
  </si>
  <si>
    <t>VMLP Travel Meeting/Congress</t>
  </si>
  <si>
    <t>VMLP National Convention/Congress</t>
  </si>
  <si>
    <t>VMLP Year End Evalution</t>
  </si>
  <si>
    <t>Travel (special meeting, conferences, etc.)</t>
  </si>
  <si>
    <t>NMYL Regional Congress</t>
  </si>
  <si>
    <t>NMYL National Convention</t>
  </si>
  <si>
    <t>Other Meetings</t>
  </si>
  <si>
    <t xml:space="preserve">Training/Seminar/Conference of V-Mayor, SB </t>
  </si>
  <si>
    <t>Members, SB Secretary &amp; Staff.</t>
  </si>
  <si>
    <t>Traininga nd seminar Expenses</t>
  </si>
  <si>
    <t>Repair of Tables &amp; Chairs (SB Seccion Hall &amp; SB session hall</t>
  </si>
  <si>
    <t>Repair of Server Rack</t>
  </si>
  <si>
    <t>Repair of Tables &amp; Chair (SB Session Hall)</t>
  </si>
  <si>
    <t>HON. EMMA FE BAJADE</t>
  </si>
  <si>
    <t xml:space="preserve">Load Allowance SB Member </t>
  </si>
  <si>
    <t>Load Allowance SB Driver</t>
  </si>
  <si>
    <t>Load allowance Vice Mayor</t>
  </si>
  <si>
    <t>FOR THE YEAR ___2018______</t>
  </si>
  <si>
    <t>FOR THE YEAR ____2018_____</t>
  </si>
  <si>
    <t>FOR THE YEAR ____2018____</t>
  </si>
  <si>
    <t>Motorcycle</t>
  </si>
  <si>
    <t>Monthly Travel Expenses for meter reader and bill distributor</t>
  </si>
  <si>
    <t>Brake Pad (XRM)</t>
  </si>
  <si>
    <t>Brake Shoe (XRM)</t>
  </si>
  <si>
    <t>Exterior (Tire)</t>
  </si>
  <si>
    <t>Interior (Tube)</t>
  </si>
  <si>
    <t>Battery (Motorcycle)</t>
  </si>
  <si>
    <t>Motorcycle Enginr Oil #40</t>
  </si>
  <si>
    <t>Sproket</t>
  </si>
  <si>
    <t>Motorcycle Shock</t>
  </si>
  <si>
    <t>Exterior (Tire) Jeep</t>
  </si>
  <si>
    <t>Interior (Tube) Jeep</t>
  </si>
  <si>
    <t>Brake Fluid</t>
  </si>
  <si>
    <t>Battery (Jeep)</t>
  </si>
  <si>
    <t>Oil Filter</t>
  </si>
  <si>
    <t>Fuel Filter</t>
  </si>
  <si>
    <t>Other Accessories</t>
  </si>
  <si>
    <t>Reapir and Maintenance of Equipment</t>
  </si>
  <si>
    <t>DILG</t>
  </si>
  <si>
    <t>Computer Set</t>
  </si>
  <si>
    <t xml:space="preserve">Conference and Seminars </t>
  </si>
  <si>
    <t>Submission of Reports</t>
  </si>
  <si>
    <t>Other travelling expneses of the MLGOO and Staff</t>
  </si>
  <si>
    <t xml:space="preserve">   may deem if necessary</t>
  </si>
  <si>
    <t>4</t>
  </si>
  <si>
    <t>Repair of Computer CPU, Monitor, Keyboard &amp; Printer</t>
  </si>
  <si>
    <t>Training and maintenance of Equipment</t>
  </si>
  <si>
    <t>ISMAEL VINCENT T. IGCALINOS</t>
  </si>
  <si>
    <t>HRMO</t>
  </si>
  <si>
    <t>Procurement of 1 unit Laptop</t>
  </si>
  <si>
    <t>Monthly Meeting of Human Resource Mgt. Practitioners</t>
  </si>
  <si>
    <t>Other travel/training and seminars</t>
  </si>
  <si>
    <t>HRMPs Annual Convention</t>
  </si>
  <si>
    <t>Regional Congress</t>
  </si>
  <si>
    <t>Regular BAPESOM Meeting</t>
  </si>
  <si>
    <t>Regional PESOS Convention</t>
  </si>
  <si>
    <t>National Convention</t>
  </si>
  <si>
    <t>Repairs of Computer &amp; Accessories</t>
  </si>
  <si>
    <t>Other Repairs of Office Facilities</t>
  </si>
  <si>
    <t>AMALIA VESTAL</t>
  </si>
  <si>
    <t>Purchase of Printer CISS</t>
  </si>
  <si>
    <t>Seminar Workshop on Property &amp; Supply Management</t>
  </si>
  <si>
    <t xml:space="preserve">   Accountability under RA9184.</t>
  </si>
  <si>
    <t xml:space="preserve">Forum on Bidding Procedures Using Alternative Modes </t>
  </si>
  <si>
    <t xml:space="preserve">  and Accountability and Issues Concerns - RA9184.</t>
  </si>
  <si>
    <t>Philgeps Users Training</t>
  </si>
  <si>
    <t>Training and Seminar Expenses</t>
  </si>
  <si>
    <t>ALFREDO NALUGON</t>
  </si>
  <si>
    <t>BAC</t>
  </si>
  <si>
    <t>Planting of forest and Banyan Tree to</t>
  </si>
  <si>
    <t>landslide prone areas and along river banks</t>
  </si>
  <si>
    <t>Concreting of Road leading to Evalucation Center</t>
  </si>
  <si>
    <t>Rehabilitation of Rivers/Control</t>
  </si>
  <si>
    <t xml:space="preserve"> * Rent Heavy Equipment</t>
  </si>
  <si>
    <t xml:space="preserve"> * Fuel Heavy Equipment</t>
  </si>
  <si>
    <t>Installation of Fiber Optic Network</t>
  </si>
  <si>
    <t>Monhtly Meeting</t>
  </si>
  <si>
    <t>Seminar OCD/DILG, RDRRMC</t>
  </si>
  <si>
    <t>Seminar</t>
  </si>
  <si>
    <r>
      <rPr>
        <b/>
        <sz val="9"/>
        <rFont val="Arial Narrow"/>
        <family val="2"/>
      </rPr>
      <t xml:space="preserve">Trainings </t>
    </r>
    <r>
      <rPr>
        <sz val="9"/>
        <rFont val="Arial Narrow"/>
        <family val="2"/>
      </rPr>
      <t>: Fire &amp; Rescue Olympics</t>
    </r>
  </si>
  <si>
    <t>First Aid and BLS CPR</t>
  </si>
  <si>
    <t>Other Trainings</t>
  </si>
  <si>
    <t>Training/ Seminar Expense</t>
  </si>
  <si>
    <t>5</t>
  </si>
  <si>
    <t>1</t>
  </si>
  <si>
    <t>3</t>
  </si>
  <si>
    <t>Telephone Bill</t>
  </si>
  <si>
    <t>DERT/MDRRM</t>
  </si>
  <si>
    <t>MICHAEL ORLAND ABUEVA</t>
  </si>
  <si>
    <t>Waterworks</t>
  </si>
  <si>
    <t>Nida Madrid</t>
  </si>
  <si>
    <t>Engr. Albert Wapanio</t>
  </si>
  <si>
    <t>Ronulfo Caseñas</t>
  </si>
  <si>
    <t>Cecilia Acaylar</t>
  </si>
  <si>
    <t>Avelina Gumatay</t>
  </si>
  <si>
    <t>Conchita Macas</t>
  </si>
  <si>
    <t>Dr. Julius Darius Tabigue</t>
  </si>
  <si>
    <t>Engr. Cesar Salazar</t>
  </si>
  <si>
    <t>Avelyn Dizon</t>
  </si>
  <si>
    <t>Juditha Tinampay</t>
  </si>
  <si>
    <t>PInsp. Dominie Ragusta</t>
  </si>
  <si>
    <t>Hon. Emma Fe Bajade</t>
  </si>
  <si>
    <t>Hon. Conrada C. Amparo</t>
  </si>
  <si>
    <t>DERT</t>
  </si>
  <si>
    <t>Ismael Vincent T. Igcalinos</t>
  </si>
  <si>
    <t>Amalia Vestal</t>
  </si>
  <si>
    <t>Alfredo Nalugon</t>
  </si>
  <si>
    <t>Michael Orland Abueva</t>
  </si>
  <si>
    <t>Programs and Activies</t>
  </si>
  <si>
    <t xml:space="preserve">Family Welfare, Elderly and Persons with Disability </t>
  </si>
  <si>
    <t>Child and Youth Welfare</t>
  </si>
  <si>
    <t>Women Welfare</t>
  </si>
  <si>
    <t>Other social Welfare  programs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</si>
</sst>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[$Php-3409]* #,##0.00_);_([$Php-3409]* \(#,##0.00\);_([$Php-3409]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[$-409]d\-mmm\-yy;@"/>
    <numFmt numFmtId="177" formatCode="0_);\(0\)"/>
    <numFmt numFmtId="178" formatCode="0;[Red]0"/>
    <numFmt numFmtId="179" formatCode="_(* #,##0_);_(* \(#,##0\);_(* &quot;-&quot;??_);_(@_)"/>
  </numFmts>
  <fonts count="7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sz val="9"/>
      <name val="Century Gothic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9"/>
      <name val="Cambria"/>
      <family val="1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23" xfId="0" applyFont="1" applyBorder="1" applyAlignment="1">
      <alignment/>
    </xf>
    <xf numFmtId="43" fontId="2" fillId="0" borderId="23" xfId="42" applyFont="1" applyBorder="1" applyAlignment="1">
      <alignment/>
    </xf>
    <xf numFmtId="4" fontId="6" fillId="33" borderId="23" xfId="42" applyNumberFormat="1" applyFont="1" applyFill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43" fontId="2" fillId="0" borderId="23" xfId="42" applyFont="1" applyBorder="1" applyAlignment="1">
      <alignment horizontal="center"/>
    </xf>
    <xf numFmtId="4" fontId="2" fillId="33" borderId="23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" fillId="33" borderId="0" xfId="0" applyNumberFormat="1" applyFont="1" applyFill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/>
    </xf>
    <xf numFmtId="0" fontId="12" fillId="0" borderId="28" xfId="0" applyFont="1" applyBorder="1" applyAlignment="1">
      <alignment/>
    </xf>
    <xf numFmtId="0" fontId="13" fillId="34" borderId="25" xfId="0" applyFont="1" applyFill="1" applyBorder="1" applyAlignment="1">
      <alignment horizontal="left"/>
    </xf>
    <xf numFmtId="0" fontId="13" fillId="34" borderId="26" xfId="0" applyFont="1" applyFill="1" applyBorder="1" applyAlignment="1">
      <alignment horizontal="left"/>
    </xf>
    <xf numFmtId="0" fontId="13" fillId="34" borderId="27" xfId="0" applyFont="1" applyFill="1" applyBorder="1" applyAlignment="1">
      <alignment horizontal="left"/>
    </xf>
    <xf numFmtId="0" fontId="13" fillId="34" borderId="26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4" fontId="13" fillId="34" borderId="26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4" fontId="13" fillId="0" borderId="26" xfId="0" applyNumberFormat="1" applyFont="1" applyFill="1" applyBorder="1" applyAlignment="1">
      <alignment horizontal="center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69" fillId="34" borderId="23" xfId="0" applyFont="1" applyFill="1" applyBorder="1" applyAlignment="1">
      <alignment horizontal="left" vertical="center" wrapText="1"/>
    </xf>
    <xf numFmtId="0" fontId="69" fillId="34" borderId="23" xfId="0" applyFont="1" applyFill="1" applyBorder="1" applyAlignment="1">
      <alignment horizontal="left" wrapText="1"/>
    </xf>
    <xf numFmtId="4" fontId="69" fillId="34" borderId="22" xfId="0" applyNumberFormat="1" applyFont="1" applyFill="1" applyBorder="1" applyAlignment="1">
      <alignment horizontal="center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wrapText="1"/>
    </xf>
    <xf numFmtId="4" fontId="69" fillId="34" borderId="23" xfId="0" applyNumberFormat="1" applyFont="1" applyFill="1" applyBorder="1" applyAlignment="1">
      <alignment horizontal="center" vertical="center"/>
    </xf>
    <xf numFmtId="4" fontId="16" fillId="34" borderId="23" xfId="0" applyNumberFormat="1" applyFont="1" applyFill="1" applyBorder="1" applyAlignment="1">
      <alignment horizontal="center" vertical="center"/>
    </xf>
    <xf numFmtId="4" fontId="69" fillId="34" borderId="23" xfId="0" applyNumberFormat="1" applyFont="1" applyFill="1" applyBorder="1" applyAlignment="1">
      <alignment horizontal="center" vertical="center" wrapText="1"/>
    </xf>
    <xf numFmtId="4" fontId="0" fillId="33" borderId="23" xfId="42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0" fillId="33" borderId="23" xfId="42" applyNumberFormat="1" applyFont="1" applyFill="1" applyBorder="1" applyAlignment="1">
      <alignment horizontal="center"/>
    </xf>
    <xf numFmtId="43" fontId="2" fillId="0" borderId="23" xfId="42" applyFont="1" applyBorder="1" applyAlignment="1">
      <alignment vertical="center"/>
    </xf>
    <xf numFmtId="43" fontId="2" fillId="0" borderId="23" xfId="42" applyFont="1" applyBorder="1" applyAlignment="1">
      <alignment horizontal="center" vertical="center"/>
    </xf>
    <xf numFmtId="4" fontId="2" fillId="33" borderId="23" xfId="42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3" fontId="0" fillId="0" borderId="23" xfId="42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177" fontId="2" fillId="0" borderId="23" xfId="42" applyNumberFormat="1" applyFont="1" applyBorder="1" applyAlignment="1">
      <alignment horizontal="center"/>
    </xf>
    <xf numFmtId="41" fontId="2" fillId="0" borderId="23" xfId="42" applyNumberFormat="1" applyFont="1" applyBorder="1" applyAlignment="1">
      <alignment horizontal="center" vertical="center"/>
    </xf>
    <xf numFmtId="177" fontId="2" fillId="0" borderId="23" xfId="42" applyNumberFormat="1" applyFont="1" applyBorder="1" applyAlignment="1">
      <alignment vertical="center"/>
    </xf>
    <xf numFmtId="4" fontId="6" fillId="33" borderId="23" xfId="42" applyNumberFormat="1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vertical="center" wrapText="1"/>
    </xf>
    <xf numFmtId="4" fontId="2" fillId="33" borderId="22" xfId="42" applyNumberFormat="1" applyFont="1" applyFill="1" applyBorder="1" applyAlignment="1">
      <alignment horizontal="right"/>
    </xf>
    <xf numFmtId="43" fontId="2" fillId="0" borderId="22" xfId="42" applyFont="1" applyBorder="1" applyAlignment="1">
      <alignment horizontal="center"/>
    </xf>
    <xf numFmtId="4" fontId="70" fillId="34" borderId="23" xfId="0" applyNumberFormat="1" applyFont="1" applyFill="1" applyBorder="1" applyAlignment="1">
      <alignment horizontal="right" vertical="center" wrapText="1"/>
    </xf>
    <xf numFmtId="4" fontId="69" fillId="34" borderId="22" xfId="0" applyNumberFormat="1" applyFont="1" applyFill="1" applyBorder="1" applyAlignment="1">
      <alignment horizontal="right" vertical="center" wrapText="1"/>
    </xf>
    <xf numFmtId="0" fontId="69" fillId="34" borderId="22" xfId="0" applyFont="1" applyFill="1" applyBorder="1" applyAlignment="1">
      <alignment vertical="center" wrapText="1"/>
    </xf>
    <xf numFmtId="43" fontId="2" fillId="0" borderId="22" xfId="42" applyFont="1" applyBorder="1" applyAlignment="1">
      <alignment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1" fillId="0" borderId="23" xfId="0" applyFont="1" applyBorder="1" applyAlignment="1">
      <alignment/>
    </xf>
    <xf numFmtId="0" fontId="42" fillId="0" borderId="23" xfId="0" applyFont="1" applyBorder="1" applyAlignment="1">
      <alignment/>
    </xf>
    <xf numFmtId="4" fontId="2" fillId="33" borderId="23" xfId="42" applyNumberFormat="1" applyFont="1" applyFill="1" applyBorder="1" applyAlignment="1" quotePrefix="1">
      <alignment horizontal="right"/>
    </xf>
    <xf numFmtId="0" fontId="17" fillId="0" borderId="23" xfId="0" applyFont="1" applyBorder="1" applyAlignment="1">
      <alignment/>
    </xf>
    <xf numFmtId="0" fontId="70" fillId="34" borderId="23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/>
    </xf>
    <xf numFmtId="178" fontId="41" fillId="0" borderId="23" xfId="42" applyNumberFormat="1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43" fontId="41" fillId="0" borderId="23" xfId="42" applyFont="1" applyBorder="1" applyAlignment="1">
      <alignment horizontal="center"/>
    </xf>
    <xf numFmtId="43" fontId="41" fillId="0" borderId="23" xfId="42" applyFont="1" applyBorder="1" applyAlignment="1">
      <alignment/>
    </xf>
    <xf numFmtId="43" fontId="41" fillId="0" borderId="15" xfId="42" applyFont="1" applyBorder="1" applyAlignment="1">
      <alignment/>
    </xf>
    <xf numFmtId="0" fontId="2" fillId="0" borderId="13" xfId="0" applyFont="1" applyBorder="1" applyAlignment="1">
      <alignment horizontal="left"/>
    </xf>
    <xf numFmtId="43" fontId="41" fillId="0" borderId="16" xfId="42" applyFont="1" applyBorder="1" applyAlignment="1">
      <alignment/>
    </xf>
    <xf numFmtId="43" fontId="2" fillId="0" borderId="23" xfId="42" applyFont="1" applyBorder="1" applyAlignment="1" quotePrefix="1">
      <alignment horizontal="center"/>
    </xf>
    <xf numFmtId="0" fontId="17" fillId="0" borderId="19" xfId="0" applyFont="1" applyBorder="1" applyAlignment="1">
      <alignment/>
    </xf>
    <xf numFmtId="0" fontId="19" fillId="0" borderId="19" xfId="0" applyFont="1" applyBorder="1" applyAlignment="1">
      <alignment/>
    </xf>
    <xf numFmtId="178" fontId="41" fillId="0" borderId="19" xfId="42" applyNumberFormat="1" applyFont="1" applyBorder="1" applyAlignment="1">
      <alignment horizontal="center"/>
    </xf>
    <xf numFmtId="43" fontId="41" fillId="0" borderId="19" xfId="42" applyFont="1" applyBorder="1" applyAlignment="1">
      <alignment horizontal="center"/>
    </xf>
    <xf numFmtId="43" fontId="41" fillId="0" borderId="16" xfId="42" applyFont="1" applyBorder="1" applyAlignment="1" quotePrefix="1">
      <alignment/>
    </xf>
    <xf numFmtId="0" fontId="20" fillId="0" borderId="23" xfId="0" applyFont="1" applyBorder="1" applyAlignment="1">
      <alignment/>
    </xf>
    <xf numFmtId="43" fontId="41" fillId="0" borderId="19" xfId="42" applyFont="1" applyBorder="1" applyAlignment="1" quotePrefix="1">
      <alignment horizontal="center"/>
    </xf>
    <xf numFmtId="43" fontId="41" fillId="0" borderId="23" xfId="42" applyFont="1" applyBorder="1" applyAlignment="1" quotePrefix="1">
      <alignment/>
    </xf>
    <xf numFmtId="0" fontId="42" fillId="34" borderId="19" xfId="0" applyFont="1" applyFill="1" applyBorder="1" applyAlignment="1">
      <alignment/>
    </xf>
    <xf numFmtId="0" fontId="42" fillId="34" borderId="23" xfId="0" applyFont="1" applyFill="1" applyBorder="1" applyAlignment="1">
      <alignment/>
    </xf>
    <xf numFmtId="43" fontId="43" fillId="34" borderId="19" xfId="42" applyFont="1" applyFill="1" applyBorder="1" applyAlignment="1">
      <alignment horizontal="center"/>
    </xf>
    <xf numFmtId="43" fontId="41" fillId="34" borderId="19" xfId="42" applyFont="1" applyFill="1" applyBorder="1" applyAlignment="1">
      <alignment horizontal="center"/>
    </xf>
    <xf numFmtId="43" fontId="41" fillId="34" borderId="23" xfId="42" applyFont="1" applyFill="1" applyBorder="1" applyAlignment="1">
      <alignment horizontal="center"/>
    </xf>
    <xf numFmtId="0" fontId="71" fillId="0" borderId="23" xfId="0" applyFont="1" applyBorder="1" applyAlignment="1">
      <alignment/>
    </xf>
    <xf numFmtId="0" fontId="70" fillId="34" borderId="22" xfId="0" applyFont="1" applyFill="1" applyBorder="1" applyAlignment="1">
      <alignment horizontal="left" vertical="center" wrapText="1"/>
    </xf>
    <xf numFmtId="0" fontId="41" fillId="0" borderId="23" xfId="0" applyFont="1" applyBorder="1" applyAlignment="1" quotePrefix="1">
      <alignment horizontal="center"/>
    </xf>
    <xf numFmtId="4" fontId="69" fillId="34" borderId="22" xfId="0" applyNumberFormat="1" applyFont="1" applyFill="1" applyBorder="1" applyAlignment="1" quotePrefix="1">
      <alignment horizontal="center" vertical="center" wrapText="1"/>
    </xf>
    <xf numFmtId="4" fontId="69" fillId="34" borderId="23" xfId="0" applyNumberFormat="1" applyFont="1" applyFill="1" applyBorder="1" applyAlignment="1" quotePrefix="1">
      <alignment horizontal="center" vertical="center" wrapText="1"/>
    </xf>
    <xf numFmtId="0" fontId="17" fillId="0" borderId="23" xfId="0" applyFont="1" applyBorder="1" applyAlignment="1">
      <alignment wrapText="1"/>
    </xf>
    <xf numFmtId="179" fontId="41" fillId="0" borderId="23" xfId="42" applyNumberFormat="1" applyFont="1" applyBorder="1" applyAlignment="1" quotePrefix="1">
      <alignment horizontal="center"/>
    </xf>
    <xf numFmtId="43" fontId="2" fillId="0" borderId="22" xfId="42" applyFont="1" applyBorder="1" applyAlignment="1">
      <alignment horizontal="center" vertical="center"/>
    </xf>
    <xf numFmtId="43" fontId="41" fillId="34" borderId="23" xfId="42" applyFont="1" applyFill="1" applyBorder="1" applyAlignment="1">
      <alignment/>
    </xf>
    <xf numFmtId="0" fontId="72" fillId="0" borderId="23" xfId="0" applyFont="1" applyBorder="1" applyAlignment="1">
      <alignment wrapText="1"/>
    </xf>
    <xf numFmtId="0" fontId="73" fillId="0" borderId="23" xfId="0" applyFont="1" applyBorder="1" applyAlignment="1">
      <alignment/>
    </xf>
    <xf numFmtId="4" fontId="2" fillId="33" borderId="22" xfId="42" applyNumberFormat="1" applyFont="1" applyFill="1" applyBorder="1" applyAlignment="1" quotePrefix="1">
      <alignment horizontal="right"/>
    </xf>
    <xf numFmtId="179" fontId="41" fillId="0" borderId="23" xfId="42" applyNumberFormat="1" applyFont="1" applyBorder="1" applyAlignment="1" quotePrefix="1">
      <alignment horizontal="right"/>
    </xf>
    <xf numFmtId="179" fontId="41" fillId="0" borderId="23" xfId="42" applyNumberFormat="1" applyFont="1" applyBorder="1" applyAlignment="1">
      <alignment horizontal="left"/>
    </xf>
    <xf numFmtId="179" fontId="41" fillId="0" borderId="23" xfId="42" applyNumberFormat="1" applyFont="1" applyBorder="1" applyAlignment="1">
      <alignment/>
    </xf>
    <xf numFmtId="0" fontId="71" fillId="0" borderId="22" xfId="0" applyFont="1" applyBorder="1" applyAlignment="1">
      <alignment/>
    </xf>
    <xf numFmtId="43" fontId="41" fillId="0" borderId="22" xfId="42" applyFont="1" applyBorder="1" applyAlignment="1">
      <alignment horizontal="center"/>
    </xf>
    <xf numFmtId="178" fontId="41" fillId="34" borderId="23" xfId="42" applyNumberFormat="1" applyFont="1" applyFill="1" applyBorder="1" applyAlignment="1">
      <alignment horizontal="center"/>
    </xf>
    <xf numFmtId="0" fontId="19" fillId="0" borderId="23" xfId="0" applyFont="1" applyBorder="1" applyAlignment="1">
      <alignment/>
    </xf>
    <xf numFmtId="43" fontId="41" fillId="34" borderId="16" xfId="42" applyFont="1" applyFill="1" applyBorder="1" applyAlignment="1">
      <alignment/>
    </xf>
    <xf numFmtId="43" fontId="2" fillId="0" borderId="22" xfId="42" applyFont="1" applyBorder="1" applyAlignment="1" quotePrefix="1">
      <alignment horizontal="center"/>
    </xf>
    <xf numFmtId="0" fontId="17" fillId="0" borderId="23" xfId="0" applyFont="1" applyBorder="1" applyAlignment="1">
      <alignment/>
    </xf>
    <xf numFmtId="0" fontId="18" fillId="0" borderId="23" xfId="0" applyFont="1" applyBorder="1" applyAlignment="1">
      <alignment wrapText="1"/>
    </xf>
    <xf numFmtId="0" fontId="47" fillId="0" borderId="23" xfId="0" applyFont="1" applyBorder="1" applyAlignment="1">
      <alignment/>
    </xf>
    <xf numFmtId="0" fontId="18" fillId="0" borderId="19" xfId="0" applyFont="1" applyBorder="1" applyAlignment="1">
      <alignment/>
    </xf>
    <xf numFmtId="43" fontId="41" fillId="0" borderId="20" xfId="42" applyFont="1" applyBorder="1" applyAlignment="1">
      <alignment horizontal="center"/>
    </xf>
    <xf numFmtId="0" fontId="17" fillId="0" borderId="23" xfId="0" applyFont="1" applyBorder="1" applyAlignment="1" quotePrefix="1">
      <alignment/>
    </xf>
    <xf numFmtId="0" fontId="17" fillId="0" borderId="22" xfId="0" applyFont="1" applyBorder="1" applyAlignment="1">
      <alignment/>
    </xf>
    <xf numFmtId="43" fontId="41" fillId="0" borderId="36" xfId="42" applyFont="1" applyBorder="1" applyAlignment="1">
      <alignment horizontal="center"/>
    </xf>
    <xf numFmtId="178" fontId="41" fillId="0" borderId="36" xfId="42" applyNumberFormat="1" applyFont="1" applyBorder="1" applyAlignment="1">
      <alignment horizontal="center"/>
    </xf>
    <xf numFmtId="43" fontId="2" fillId="0" borderId="23" xfId="42" applyFont="1" applyBorder="1" applyAlignment="1" quotePrefix="1">
      <alignment horizontal="center" vertical="center"/>
    </xf>
    <xf numFmtId="0" fontId="42" fillId="0" borderId="19" xfId="0" applyFont="1" applyBorder="1" applyAlignment="1">
      <alignment/>
    </xf>
    <xf numFmtId="0" fontId="17" fillId="0" borderId="22" xfId="0" applyFont="1" applyBorder="1" applyAlignment="1">
      <alignment wrapText="1"/>
    </xf>
    <xf numFmtId="0" fontId="47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74" fillId="0" borderId="23" xfId="0" applyFont="1" applyBorder="1" applyAlignment="1">
      <alignment/>
    </xf>
    <xf numFmtId="0" fontId="17" fillId="0" borderId="23" xfId="0" applyFont="1" applyBorder="1" applyAlignment="1">
      <alignment horizontal="left" wrapText="1"/>
    </xf>
    <xf numFmtId="0" fontId="17" fillId="34" borderId="23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179" fontId="41" fillId="34" borderId="23" xfId="42" applyNumberFormat="1" applyFont="1" applyFill="1" applyBorder="1" applyAlignment="1">
      <alignment horizontal="left"/>
    </xf>
    <xf numFmtId="179" fontId="41" fillId="34" borderId="23" xfId="42" applyNumberFormat="1" applyFont="1" applyFill="1" applyBorder="1" applyAlignment="1">
      <alignment/>
    </xf>
    <xf numFmtId="43" fontId="2" fillId="0" borderId="23" xfId="42" applyFont="1" applyBorder="1" applyAlignment="1" quotePrefix="1">
      <alignment vertical="center"/>
    </xf>
    <xf numFmtId="0" fontId="18" fillId="0" borderId="19" xfId="0" applyFont="1" applyBorder="1" applyAlignment="1">
      <alignment wrapText="1"/>
    </xf>
    <xf numFmtId="0" fontId="71" fillId="0" borderId="23" xfId="0" applyFont="1" applyBorder="1" applyAlignment="1">
      <alignment wrapText="1"/>
    </xf>
    <xf numFmtId="0" fontId="19" fillId="0" borderId="22" xfId="0" applyFont="1" applyBorder="1" applyAlignment="1">
      <alignment/>
    </xf>
    <xf numFmtId="0" fontId="41" fillId="34" borderId="23" xfId="0" applyFont="1" applyFill="1" applyBorder="1" applyAlignment="1">
      <alignment/>
    </xf>
    <xf numFmtId="0" fontId="70" fillId="34" borderId="23" xfId="0" applyFont="1" applyFill="1" applyBorder="1" applyAlignment="1">
      <alignment vertical="center" wrapText="1"/>
    </xf>
    <xf numFmtId="43" fontId="43" fillId="34" borderId="23" xfId="42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7" fillId="34" borderId="23" xfId="0" applyFont="1" applyFill="1" applyBorder="1" applyAlignment="1">
      <alignment/>
    </xf>
    <xf numFmtId="0" fontId="17" fillId="0" borderId="20" xfId="0" applyFont="1" applyBorder="1" applyAlignment="1">
      <alignment/>
    </xf>
    <xf numFmtId="178" fontId="41" fillId="0" borderId="20" xfId="42" applyNumberFormat="1" applyFont="1" applyBorder="1" applyAlignment="1">
      <alignment horizontal="center"/>
    </xf>
    <xf numFmtId="0" fontId="75" fillId="0" borderId="23" xfId="0" applyFont="1" applyBorder="1" applyAlignment="1">
      <alignment/>
    </xf>
    <xf numFmtId="0" fontId="17" fillId="34" borderId="23" xfId="0" applyFont="1" applyFill="1" applyBorder="1" applyAlignment="1">
      <alignment wrapText="1"/>
    </xf>
    <xf numFmtId="43" fontId="43" fillId="0" borderId="19" xfId="42" applyFont="1" applyBorder="1" applyAlignment="1">
      <alignment horizontal="center"/>
    </xf>
    <xf numFmtId="43" fontId="50" fillId="0" borderId="23" xfId="42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3" xfId="0" applyFont="1" applyBorder="1" applyAlignment="1" quotePrefix="1">
      <alignment wrapText="1"/>
    </xf>
    <xf numFmtId="43" fontId="41" fillId="0" borderId="23" xfId="42" applyFont="1" applyBorder="1" applyAlignment="1" quotePrefix="1">
      <alignment horizontal="center"/>
    </xf>
    <xf numFmtId="178" fontId="41" fillId="0" borderId="22" xfId="42" applyNumberFormat="1" applyFont="1" applyBorder="1" applyAlignment="1">
      <alignment horizontal="center"/>
    </xf>
    <xf numFmtId="178" fontId="41" fillId="0" borderId="23" xfId="42" applyNumberFormat="1" applyFont="1" applyBorder="1" applyAlignment="1" quotePrefix="1">
      <alignment horizontal="center"/>
    </xf>
    <xf numFmtId="43" fontId="41" fillId="0" borderId="22" xfId="42" applyFont="1" applyBorder="1" applyAlignment="1" quotePrefix="1">
      <alignment horizontal="center"/>
    </xf>
    <xf numFmtId="0" fontId="70" fillId="34" borderId="23" xfId="0" applyFont="1" applyFill="1" applyBorder="1" applyAlignment="1">
      <alignment horizontal="left" wrapText="1"/>
    </xf>
    <xf numFmtId="179" fontId="41" fillId="34" borderId="23" xfId="42" applyNumberFormat="1" applyFont="1" applyFill="1" applyBorder="1" applyAlignment="1" quotePrefix="1">
      <alignment horizontal="center"/>
    </xf>
    <xf numFmtId="0" fontId="17" fillId="0" borderId="20" xfId="0" applyFont="1" applyBorder="1" applyAlignment="1">
      <alignment wrapText="1"/>
    </xf>
    <xf numFmtId="0" fontId="71" fillId="0" borderId="19" xfId="0" applyFont="1" applyBorder="1" applyAlignment="1">
      <alignment/>
    </xf>
    <xf numFmtId="43" fontId="41" fillId="34" borderId="37" xfId="42" applyFont="1" applyFill="1" applyBorder="1" applyAlignment="1">
      <alignment/>
    </xf>
    <xf numFmtId="0" fontId="2" fillId="0" borderId="23" xfId="0" applyFont="1" applyBorder="1" applyAlignment="1">
      <alignment horizontal="right"/>
    </xf>
    <xf numFmtId="0" fontId="17" fillId="34" borderId="22" xfId="0" applyFont="1" applyFill="1" applyBorder="1" applyAlignment="1">
      <alignment/>
    </xf>
    <xf numFmtId="0" fontId="17" fillId="34" borderId="19" xfId="0" applyFont="1" applyFill="1" applyBorder="1" applyAlignment="1">
      <alignment/>
    </xf>
    <xf numFmtId="0" fontId="76" fillId="0" borderId="23" xfId="0" applyFont="1" applyBorder="1" applyAlignment="1">
      <alignment/>
    </xf>
    <xf numFmtId="43" fontId="41" fillId="34" borderId="22" xfId="42" applyFont="1" applyFill="1" applyBorder="1" applyAlignment="1">
      <alignment horizontal="center"/>
    </xf>
    <xf numFmtId="179" fontId="41" fillId="34" borderId="22" xfId="42" applyNumberFormat="1" applyFont="1" applyFill="1" applyBorder="1" applyAlignment="1" quotePrefix="1">
      <alignment horizontal="center"/>
    </xf>
    <xf numFmtId="179" fontId="41" fillId="34" borderId="19" xfId="42" applyNumberFormat="1" applyFont="1" applyFill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3" fillId="34" borderId="29" xfId="0" applyFont="1" applyFill="1" applyBorder="1" applyAlignment="1">
      <alignment horizontal="left"/>
    </xf>
    <xf numFmtId="0" fontId="13" fillId="34" borderId="30" xfId="0" applyFont="1" applyFill="1" applyBorder="1" applyAlignment="1">
      <alignment horizontal="left"/>
    </xf>
    <xf numFmtId="0" fontId="13" fillId="34" borderId="28" xfId="0" applyFont="1" applyFill="1" applyBorder="1" applyAlignment="1">
      <alignment horizontal="left"/>
    </xf>
    <xf numFmtId="0" fontId="13" fillId="34" borderId="30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3" fillId="34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/>
    </xf>
    <xf numFmtId="0" fontId="9" fillId="34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34" borderId="25" xfId="0" applyFill="1" applyBorder="1" applyAlignment="1">
      <alignment/>
    </xf>
    <xf numFmtId="43" fontId="13" fillId="34" borderId="26" xfId="0" applyNumberFormat="1" applyFont="1" applyFill="1" applyBorder="1" applyAlignment="1">
      <alignment/>
    </xf>
    <xf numFmtId="43" fontId="2" fillId="0" borderId="26" xfId="0" applyNumberFormat="1" applyFont="1" applyBorder="1" applyAlignment="1">
      <alignment/>
    </xf>
    <xf numFmtId="43" fontId="2" fillId="0" borderId="3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57</xdr:row>
      <xdr:rowOff>38100</xdr:rowOff>
    </xdr:from>
    <xdr:to>
      <xdr:col>11</xdr:col>
      <xdr:colOff>762000</xdr:colOff>
      <xdr:row>59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AFA"/>
            </a:clrFrom>
            <a:clrTo>
              <a:srgbClr val="FEFAFA">
                <a:alpha val="0"/>
              </a:srgbClr>
            </a:clrTo>
          </a:clrChange>
        </a:blip>
        <a:srcRect t="20704" b="25465"/>
        <a:stretch>
          <a:fillRect/>
        </a:stretch>
      </xdr:blipFill>
      <xdr:spPr>
        <a:xfrm>
          <a:off x="9324975" y="13877925"/>
          <a:ext cx="1914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1009650</xdr:colOff>
      <xdr:row>63</xdr:row>
      <xdr:rowOff>142875</xdr:rowOff>
    </xdr:from>
    <xdr:to>
      <xdr:col>11</xdr:col>
      <xdr:colOff>38100</xdr:colOff>
      <xdr:row>67</xdr:row>
      <xdr:rowOff>114300</xdr:rowOff>
    </xdr:to>
    <xdr:pic>
      <xdr:nvPicPr>
        <xdr:cNvPr id="1" name="Picture 4" descr="C:\Users\DILG\Documents\Avelyn ESignatu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9783425"/>
          <a:ext cx="79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1009650</xdr:colOff>
      <xdr:row>44</xdr:row>
      <xdr:rowOff>152400</xdr:rowOff>
    </xdr:from>
    <xdr:to>
      <xdr:col>11</xdr:col>
      <xdr:colOff>95250</xdr:colOff>
      <xdr:row>47</xdr:row>
      <xdr:rowOff>123825</xdr:rowOff>
    </xdr:to>
    <xdr:pic>
      <xdr:nvPicPr>
        <xdr:cNvPr id="1" name="Picture 2" descr="C:\Users\DILG\Documents\Duero 2015\FDPP\E signature\Judith Tinampa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2163425"/>
          <a:ext cx="847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56</xdr:row>
      <xdr:rowOff>9525</xdr:rowOff>
    </xdr:from>
    <xdr:to>
      <xdr:col>11</xdr:col>
      <xdr:colOff>276225</xdr:colOff>
      <xdr:row>60</xdr:row>
      <xdr:rowOff>19050</xdr:rowOff>
    </xdr:to>
    <xdr:pic>
      <xdr:nvPicPr>
        <xdr:cNvPr id="1" name="Picture 2" descr="C:\Users\DILG\Pictures\Esignatu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3820775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56</xdr:row>
      <xdr:rowOff>19050</xdr:rowOff>
    </xdr:from>
    <xdr:to>
      <xdr:col>11</xdr:col>
      <xdr:colOff>657225</xdr:colOff>
      <xdr:row>63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3906500"/>
          <a:ext cx="1714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923925</xdr:colOff>
      <xdr:row>57</xdr:row>
      <xdr:rowOff>38100</xdr:rowOff>
    </xdr:from>
    <xdr:to>
      <xdr:col>11</xdr:col>
      <xdr:colOff>28575</xdr:colOff>
      <xdr:row>62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4116050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685800</xdr:colOff>
      <xdr:row>58</xdr:row>
      <xdr:rowOff>9525</xdr:rowOff>
    </xdr:from>
    <xdr:to>
      <xdr:col>11</xdr:col>
      <xdr:colOff>28575</xdr:colOff>
      <xdr:row>60</xdr:row>
      <xdr:rowOff>114300</xdr:rowOff>
    </xdr:to>
    <xdr:pic>
      <xdr:nvPicPr>
        <xdr:cNvPr id="1" name="Picture 2" descr="C:\Users\DILG\Desktop\Annual budget 2018\sir miko signatu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4277975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39</xdr:row>
      <xdr:rowOff>152400</xdr:rowOff>
    </xdr:from>
    <xdr:to>
      <xdr:col>11</xdr:col>
      <xdr:colOff>904875</xdr:colOff>
      <xdr:row>49</xdr:row>
      <xdr:rowOff>85725</xdr:rowOff>
    </xdr:to>
    <xdr:pic>
      <xdr:nvPicPr>
        <xdr:cNvPr id="1" name="Picture 2" descr="C:\Users\DILG\Documents\Duero 2015\FDPP\E signature\Albert Wapano.png"/>
        <xdr:cNvPicPr preferRelativeResize="1">
          <a:picLocks noChangeAspect="1"/>
        </xdr:cNvPicPr>
      </xdr:nvPicPr>
      <xdr:blipFill>
        <a:blip r:embed="rId1"/>
        <a:srcRect l="14779" r="11320"/>
        <a:stretch>
          <a:fillRect/>
        </a:stretch>
      </xdr:blipFill>
      <xdr:spPr>
        <a:xfrm>
          <a:off x="8753475" y="15640050"/>
          <a:ext cx="22288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36</xdr:row>
      <xdr:rowOff>190500</xdr:rowOff>
    </xdr:from>
    <xdr:to>
      <xdr:col>11</xdr:col>
      <xdr:colOff>838200</xdr:colOff>
      <xdr:row>41</xdr:row>
      <xdr:rowOff>0</xdr:rowOff>
    </xdr:to>
    <xdr:pic>
      <xdr:nvPicPr>
        <xdr:cNvPr id="1" name="Picture 1" descr="C:\Users\DILG\AppData\Local\Temp\Rar$DIa0.637\Mayor Ampa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8877300"/>
          <a:ext cx="1924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37</xdr:row>
      <xdr:rowOff>19050</xdr:rowOff>
    </xdr:from>
    <xdr:to>
      <xdr:col>12</xdr:col>
      <xdr:colOff>47625</xdr:colOff>
      <xdr:row>44</xdr:row>
      <xdr:rowOff>76200</xdr:rowOff>
    </xdr:to>
    <xdr:pic>
      <xdr:nvPicPr>
        <xdr:cNvPr id="1" name="Picture 3" descr="C:\Users\DILG\Documents\Duero 2015\FDPP\E signature\RONULFO CASEN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3677900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942975</xdr:colOff>
      <xdr:row>31</xdr:row>
      <xdr:rowOff>133350</xdr:rowOff>
    </xdr:from>
    <xdr:to>
      <xdr:col>10</xdr:col>
      <xdr:colOff>704850</xdr:colOff>
      <xdr:row>36</xdr:row>
      <xdr:rowOff>47625</xdr:rowOff>
    </xdr:to>
    <xdr:pic>
      <xdr:nvPicPr>
        <xdr:cNvPr id="1" name="Picture 1" descr="C:\Users\DILG\Desktop\Annual budget 2018\sinature maam aveli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84201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809625</xdr:colOff>
      <xdr:row>37</xdr:row>
      <xdr:rowOff>104775</xdr:rowOff>
    </xdr:from>
    <xdr:to>
      <xdr:col>11</xdr:col>
      <xdr:colOff>276225</xdr:colOff>
      <xdr:row>40</xdr:row>
      <xdr:rowOff>133350</xdr:rowOff>
    </xdr:to>
    <xdr:pic>
      <xdr:nvPicPr>
        <xdr:cNvPr id="1" name="Picture 1" descr="C:\Users\DILG\Documents\Duero 2015\FDPP\E signature\CONCHITA MAC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0191750"/>
          <a:ext cx="1228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34</xdr:row>
      <xdr:rowOff>295275</xdr:rowOff>
    </xdr:from>
    <xdr:to>
      <xdr:col>11</xdr:col>
      <xdr:colOff>942975</xdr:colOff>
      <xdr:row>44</xdr:row>
      <xdr:rowOff>152400</xdr:rowOff>
    </xdr:to>
    <xdr:pic>
      <xdr:nvPicPr>
        <xdr:cNvPr id="1" name="Picture 2" descr="C:\Users\DILG\Documents\Duero 2015\FDPP\E signature\Albert Wapano.png"/>
        <xdr:cNvPicPr preferRelativeResize="1">
          <a:picLocks noChangeAspect="1"/>
        </xdr:cNvPicPr>
      </xdr:nvPicPr>
      <xdr:blipFill>
        <a:blip r:embed="rId1"/>
        <a:srcRect l="14779" r="11320"/>
        <a:stretch>
          <a:fillRect/>
        </a:stretch>
      </xdr:blipFill>
      <xdr:spPr>
        <a:xfrm>
          <a:off x="9172575" y="10639425"/>
          <a:ext cx="2238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1028700</xdr:colOff>
      <xdr:row>74</xdr:row>
      <xdr:rowOff>9525</xdr:rowOff>
    </xdr:from>
    <xdr:to>
      <xdr:col>10</xdr:col>
      <xdr:colOff>638175</xdr:colOff>
      <xdr:row>78</xdr:row>
      <xdr:rowOff>28575</xdr:rowOff>
    </xdr:to>
    <xdr:pic>
      <xdr:nvPicPr>
        <xdr:cNvPr id="1" name="Picture 2" descr="C:\Users\DILG\Desktop\Annual budget 2018\signature doct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15265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914400</xdr:colOff>
      <xdr:row>36</xdr:row>
      <xdr:rowOff>85725</xdr:rowOff>
    </xdr:from>
    <xdr:to>
      <xdr:col>10</xdr:col>
      <xdr:colOff>685800</xdr:colOff>
      <xdr:row>43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9582150"/>
          <a:ext cx="819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10.7109375" style="0" customWidth="1"/>
    <col min="4" max="4" width="14.421875" style="0" customWidth="1"/>
    <col min="6" max="6" width="18.00390625" style="0" bestFit="1" customWidth="1"/>
    <col min="10" max="10" width="7.421875" style="0" customWidth="1"/>
    <col min="11" max="11" width="15.8515625" style="0" bestFit="1" customWidth="1"/>
    <col min="12" max="12" width="7.7109375" style="0" customWidth="1"/>
  </cols>
  <sheetData>
    <row r="1" ht="12.75">
      <c r="A1" t="s">
        <v>32</v>
      </c>
    </row>
    <row r="2" spans="2:12" ht="23.25" customHeight="1">
      <c r="B2" s="244" t="s">
        <v>25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2:12" ht="13.5" thickBo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18.75" customHeight="1" thickBot="1">
      <c r="B4" s="58"/>
      <c r="C4" s="59" t="s">
        <v>26</v>
      </c>
      <c r="D4" s="60"/>
      <c r="E4" s="59"/>
      <c r="F4" s="59"/>
      <c r="G4" s="59" t="s">
        <v>27</v>
      </c>
      <c r="H4" s="59"/>
      <c r="I4" s="61"/>
      <c r="J4" s="62" t="s">
        <v>28</v>
      </c>
      <c r="K4" s="63"/>
      <c r="L4" s="64"/>
    </row>
    <row r="5" spans="2:12" s="56" customFormat="1" ht="13.5" customHeight="1" thickBot="1">
      <c r="B5" s="65" t="s">
        <v>37</v>
      </c>
      <c r="C5" s="66"/>
      <c r="D5" s="67"/>
      <c r="E5" s="66" t="s">
        <v>418</v>
      </c>
      <c r="F5" s="68"/>
      <c r="G5" s="68"/>
      <c r="H5" s="68"/>
      <c r="I5" s="69"/>
      <c r="J5" s="68"/>
      <c r="K5" s="70">
        <f>Accounting!F57</f>
        <v>339600</v>
      </c>
      <c r="L5" s="69"/>
    </row>
    <row r="6" spans="2:12" s="56" customFormat="1" ht="13.5" customHeight="1" thickBot="1">
      <c r="B6" s="65" t="s">
        <v>417</v>
      </c>
      <c r="C6" s="66"/>
      <c r="D6" s="67"/>
      <c r="E6" s="66" t="s">
        <v>419</v>
      </c>
      <c r="F6" s="68"/>
      <c r="G6" s="68"/>
      <c r="H6" s="68"/>
      <c r="I6" s="69"/>
      <c r="J6" s="68"/>
      <c r="K6" s="74">
        <f>Waterworks!F41</f>
        <v>164179.25</v>
      </c>
      <c r="L6" s="69"/>
    </row>
    <row r="7" spans="2:12" s="56" customFormat="1" ht="13.5" customHeight="1" thickBot="1">
      <c r="B7" s="65" t="s">
        <v>38</v>
      </c>
      <c r="C7" s="66"/>
      <c r="D7" s="67"/>
      <c r="E7" s="65" t="s">
        <v>430</v>
      </c>
      <c r="F7" s="68"/>
      <c r="G7" s="68"/>
      <c r="H7" s="68"/>
      <c r="I7" s="69"/>
      <c r="J7" s="68"/>
      <c r="K7" s="74">
        <f>MO!F37</f>
        <v>588800</v>
      </c>
      <c r="L7" s="69"/>
    </row>
    <row r="8" spans="2:12" s="56" customFormat="1" ht="13.5" customHeight="1" thickBot="1">
      <c r="B8" s="65" t="s">
        <v>39</v>
      </c>
      <c r="C8" s="66"/>
      <c r="D8" s="67"/>
      <c r="E8" s="66" t="s">
        <v>421</v>
      </c>
      <c r="F8" s="68"/>
      <c r="G8" s="68"/>
      <c r="H8" s="68"/>
      <c r="I8" s="69"/>
      <c r="J8" s="68"/>
      <c r="K8" s="74">
        <f>LCR!F33</f>
        <v>97200</v>
      </c>
      <c r="L8" s="69"/>
    </row>
    <row r="9" spans="2:12" s="56" customFormat="1" ht="13.5" customHeight="1" thickBot="1">
      <c r="B9" s="65" t="s">
        <v>40</v>
      </c>
      <c r="C9" s="66"/>
      <c r="D9" s="67"/>
      <c r="E9" s="66" t="s">
        <v>420</v>
      </c>
      <c r="F9" s="68"/>
      <c r="G9" s="68"/>
      <c r="H9" s="68"/>
      <c r="I9" s="69"/>
      <c r="J9" s="68"/>
      <c r="K9" s="74">
        <f>MAO!F38</f>
        <v>122520</v>
      </c>
      <c r="L9" s="69"/>
    </row>
    <row r="10" spans="2:12" s="56" customFormat="1" ht="13.5" customHeight="1" thickBot="1">
      <c r="B10" s="65" t="s">
        <v>41</v>
      </c>
      <c r="C10" s="66"/>
      <c r="D10" s="67"/>
      <c r="E10" s="66" t="s">
        <v>422</v>
      </c>
      <c r="F10" s="68"/>
      <c r="G10" s="68"/>
      <c r="H10" s="68"/>
      <c r="I10" s="69"/>
      <c r="J10" s="68"/>
      <c r="K10" s="74">
        <f>MASSO!F32</f>
        <v>239000</v>
      </c>
      <c r="L10" s="69"/>
    </row>
    <row r="11" spans="2:14" s="56" customFormat="1" ht="13.5" customHeight="1" thickBot="1">
      <c r="B11" s="65" t="s">
        <v>42</v>
      </c>
      <c r="C11" s="66"/>
      <c r="D11" s="67"/>
      <c r="E11" s="66" t="s">
        <v>423</v>
      </c>
      <c r="F11" s="68"/>
      <c r="G11" s="68"/>
      <c r="H11" s="68"/>
      <c r="I11" s="69"/>
      <c r="J11" s="68"/>
      <c r="K11" s="74">
        <f>MBO!F38</f>
        <v>143500</v>
      </c>
      <c r="L11" s="69"/>
      <c r="N11" s="56" t="s">
        <v>0</v>
      </c>
    </row>
    <row r="12" spans="2:12" s="56" customFormat="1" ht="13.5" customHeight="1" thickBot="1">
      <c r="B12" s="65" t="s">
        <v>43</v>
      </c>
      <c r="C12" s="66"/>
      <c r="D12" s="67"/>
      <c r="E12" s="66" t="s">
        <v>419</v>
      </c>
      <c r="F12" s="68"/>
      <c r="G12" s="68"/>
      <c r="H12" s="68"/>
      <c r="I12" s="69"/>
      <c r="J12" s="68"/>
      <c r="K12" s="74">
        <f>MEO!F36</f>
        <v>95000</v>
      </c>
      <c r="L12" s="69"/>
    </row>
    <row r="13" spans="2:12" s="56" customFormat="1" ht="13.5" customHeight="1" thickBot="1">
      <c r="B13" s="65" t="s">
        <v>44</v>
      </c>
      <c r="C13" s="66"/>
      <c r="D13" s="67"/>
      <c r="E13" s="66" t="s">
        <v>424</v>
      </c>
      <c r="F13" s="68"/>
      <c r="G13" s="68"/>
      <c r="H13" s="68"/>
      <c r="I13" s="69"/>
      <c r="J13" s="68"/>
      <c r="K13" s="74">
        <f>MHO!F75</f>
        <v>1005800</v>
      </c>
      <c r="L13" s="69"/>
    </row>
    <row r="14" spans="2:12" s="56" customFormat="1" ht="13.5" customHeight="1" thickBot="1">
      <c r="B14" s="71" t="s">
        <v>45</v>
      </c>
      <c r="C14" s="72"/>
      <c r="D14" s="73"/>
      <c r="E14" s="66" t="s">
        <v>425</v>
      </c>
      <c r="F14" s="68"/>
      <c r="G14" s="68"/>
      <c r="H14" s="68"/>
      <c r="I14" s="69"/>
      <c r="J14" s="68"/>
      <c r="K14" s="74">
        <f>MPDC!F37</f>
        <v>305000</v>
      </c>
      <c r="L14" s="69"/>
    </row>
    <row r="15" spans="2:12" s="56" customFormat="1" ht="13.5" customHeight="1" thickBot="1">
      <c r="B15" s="65" t="s">
        <v>46</v>
      </c>
      <c r="C15" s="66"/>
      <c r="D15" s="67"/>
      <c r="E15" s="68" t="s">
        <v>426</v>
      </c>
      <c r="G15" s="68"/>
      <c r="H15" s="68"/>
      <c r="I15" s="69"/>
      <c r="J15" s="68"/>
      <c r="K15" s="74">
        <f>MSWD!F64</f>
        <v>2739400.16</v>
      </c>
      <c r="L15" s="69"/>
    </row>
    <row r="16" spans="2:12" s="56" customFormat="1" ht="13.5" customHeight="1" thickBot="1">
      <c r="B16" s="65" t="s">
        <v>47</v>
      </c>
      <c r="C16" s="66"/>
      <c r="D16" s="67"/>
      <c r="E16" s="66" t="s">
        <v>427</v>
      </c>
      <c r="F16" s="68"/>
      <c r="G16" s="68"/>
      <c r="H16" s="68"/>
      <c r="I16" s="69"/>
      <c r="J16" s="68"/>
      <c r="K16" s="74">
        <f>MTO!F45</f>
        <v>430000</v>
      </c>
      <c r="L16" s="69"/>
    </row>
    <row r="17" spans="2:12" s="56" customFormat="1" ht="13.5" customHeight="1" thickBot="1">
      <c r="B17" s="65" t="s">
        <v>48</v>
      </c>
      <c r="C17" s="66"/>
      <c r="D17" s="67"/>
      <c r="E17" s="66" t="s">
        <v>428</v>
      </c>
      <c r="F17" s="68"/>
      <c r="G17" s="68"/>
      <c r="H17" s="68"/>
      <c r="I17" s="69"/>
      <c r="J17" s="232"/>
      <c r="K17" s="74">
        <f>PNP!F40</f>
        <v>30000</v>
      </c>
      <c r="L17" s="69"/>
    </row>
    <row r="18" spans="2:12" s="56" customFormat="1" ht="13.5" customHeight="1" thickBot="1">
      <c r="B18" s="225" t="s">
        <v>49</v>
      </c>
      <c r="C18" s="226"/>
      <c r="D18" s="227"/>
      <c r="E18" s="226" t="s">
        <v>429</v>
      </c>
      <c r="F18" s="228"/>
      <c r="G18" s="228"/>
      <c r="H18" s="228"/>
      <c r="I18" s="228"/>
      <c r="J18" s="232"/>
      <c r="K18" s="74">
        <f>SB!F79</f>
        <v>2424000</v>
      </c>
      <c r="L18" s="69"/>
    </row>
    <row r="19" spans="2:12" s="56" customFormat="1" ht="13.5" thickBot="1">
      <c r="B19" s="232" t="s">
        <v>366</v>
      </c>
      <c r="C19" s="229"/>
      <c r="D19" s="229"/>
      <c r="E19" s="232" t="s">
        <v>432</v>
      </c>
      <c r="F19" s="68"/>
      <c r="G19" s="229"/>
      <c r="H19" s="229"/>
      <c r="I19" s="229"/>
      <c r="J19" s="240"/>
      <c r="K19" s="241">
        <f>DILG!$F$57</f>
        <v>85000</v>
      </c>
      <c r="L19" s="237"/>
    </row>
    <row r="20" spans="2:12" ht="13.5" thickBot="1">
      <c r="B20" s="233" t="s">
        <v>376</v>
      </c>
      <c r="C20" s="231"/>
      <c r="D20" s="231"/>
      <c r="E20" s="233" t="s">
        <v>433</v>
      </c>
      <c r="F20" s="235"/>
      <c r="G20" s="231"/>
      <c r="H20" s="231"/>
      <c r="I20" s="231"/>
      <c r="J20" s="230"/>
      <c r="K20" s="242">
        <f>HRMO!F58</f>
        <v>93000</v>
      </c>
      <c r="L20" s="238"/>
    </row>
    <row r="21" spans="2:12" ht="13.5" thickBot="1">
      <c r="B21" s="233" t="s">
        <v>396</v>
      </c>
      <c r="C21" s="231"/>
      <c r="D21" s="231"/>
      <c r="E21" s="233" t="s">
        <v>434</v>
      </c>
      <c r="F21" s="235"/>
      <c r="G21" s="231"/>
      <c r="H21" s="231"/>
      <c r="I21" s="231"/>
      <c r="J21" s="230"/>
      <c r="K21" s="242">
        <f>BAC!F58</f>
        <v>84000</v>
      </c>
      <c r="L21" s="238"/>
    </row>
    <row r="22" spans="2:12" ht="13.5" thickBot="1">
      <c r="B22" s="234" t="s">
        <v>431</v>
      </c>
      <c r="C22" s="224"/>
      <c r="D22" s="224"/>
      <c r="E22" s="234" t="s">
        <v>435</v>
      </c>
      <c r="F22" s="236"/>
      <c r="G22" s="224"/>
      <c r="H22" s="224"/>
      <c r="I22" s="224"/>
      <c r="J22" s="223"/>
      <c r="K22" s="243">
        <f>DERT!F58</f>
        <v>478387</v>
      </c>
      <c r="L22" s="239"/>
    </row>
  </sheetData>
  <sheetProtection/>
  <mergeCells count="1">
    <mergeCell ref="B2:L2"/>
  </mergeCells>
  <printOptions horizontalCentered="1" verticalCentered="1"/>
  <pageMargins left="0.29" right="0.75" top="1" bottom="1" header="0.5" footer="0.5"/>
  <pageSetup horizontalDpi="180" verticalDpi="180" orientation="landscape" paperSize="9" scale="96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80"/>
  <sheetViews>
    <sheetView zoomScale="85" zoomScaleNormal="85" zoomScaleSheetLayoutView="96" zoomScalePageLayoutView="0" workbookViewId="0" topLeftCell="A59">
      <selection activeCell="F76" sqref="F76"/>
    </sheetView>
  </sheetViews>
  <sheetFormatPr defaultColWidth="9.140625" defaultRowHeight="12.75"/>
  <cols>
    <col min="1" max="1" width="10.7109375" style="1" customWidth="1"/>
    <col min="2" max="2" width="41.42187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spans="1:14" ht="12.75">
      <c r="A1" s="1" t="s">
        <v>33</v>
      </c>
      <c r="K1" s="75" t="s">
        <v>36</v>
      </c>
      <c r="L1" s="76"/>
      <c r="M1" s="76"/>
      <c r="N1" s="77"/>
    </row>
    <row r="2" spans="11:14" ht="12.75">
      <c r="K2" s="78" t="s">
        <v>35</v>
      </c>
      <c r="L2" s="79"/>
      <c r="M2" s="79"/>
      <c r="N2" s="80"/>
    </row>
    <row r="3" spans="11:14" ht="13.5" thickBot="1">
      <c r="K3" s="81" t="s">
        <v>34</v>
      </c>
      <c r="L3" s="82"/>
      <c r="M3" s="82"/>
      <c r="N3" s="83"/>
    </row>
    <row r="4" spans="1:15" ht="12.75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8" t="s">
        <v>251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3:6" ht="12.75">
      <c r="C6" s="48"/>
      <c r="D6" s="3"/>
      <c r="E6" s="4"/>
      <c r="F6" s="2"/>
    </row>
    <row r="7" spans="1:5" ht="12.75">
      <c r="A7" s="5" t="s">
        <v>29</v>
      </c>
      <c r="B7" s="5"/>
      <c r="C7" s="48" t="s">
        <v>105</v>
      </c>
      <c r="D7" s="3"/>
      <c r="E7" s="4"/>
    </row>
    <row r="8" spans="1:14" ht="12.75">
      <c r="A8" s="6" t="s">
        <v>2</v>
      </c>
      <c r="B8" s="7"/>
      <c r="C8" s="49"/>
      <c r="D8" s="8"/>
      <c r="E8" s="9"/>
      <c r="F8" s="10" t="s">
        <v>3</v>
      </c>
      <c r="G8" s="11"/>
      <c r="H8" s="11"/>
      <c r="I8" s="11"/>
      <c r="J8" s="12"/>
      <c r="K8" s="13" t="s">
        <v>10</v>
      </c>
      <c r="L8" s="13"/>
      <c r="M8" s="13"/>
      <c r="N8" s="14"/>
    </row>
    <row r="9" spans="1:14" ht="12.75">
      <c r="A9" s="15" t="s">
        <v>30</v>
      </c>
      <c r="B9" s="5"/>
      <c r="C9" s="50" t="s">
        <v>44</v>
      </c>
      <c r="D9" s="16"/>
      <c r="E9" s="17"/>
      <c r="F9" s="18" t="s">
        <v>4</v>
      </c>
      <c r="G9" s="18" t="s">
        <v>5</v>
      </c>
      <c r="H9" s="19"/>
      <c r="I9" s="10" t="s">
        <v>6</v>
      </c>
      <c r="J9" s="12"/>
      <c r="K9" s="20" t="s">
        <v>7</v>
      </c>
      <c r="L9" s="20"/>
      <c r="M9" s="20"/>
      <c r="N9" s="19"/>
    </row>
    <row r="10" spans="1:14" ht="12.75">
      <c r="A10" s="21"/>
      <c r="B10" s="6"/>
      <c r="C10" s="51"/>
      <c r="D10" s="22"/>
      <c r="E10" s="23"/>
      <c r="F10" s="6"/>
      <c r="G10" s="249" t="s">
        <v>8</v>
      </c>
      <c r="H10" s="250"/>
      <c r="I10" s="250"/>
      <c r="J10" s="250"/>
      <c r="K10" s="250"/>
      <c r="L10" s="250"/>
      <c r="M10" s="250"/>
      <c r="N10" s="251"/>
    </row>
    <row r="11" spans="1:14" ht="12.75">
      <c r="A11" s="24" t="s">
        <v>9</v>
      </c>
      <c r="B11" s="25" t="s">
        <v>11</v>
      </c>
      <c r="C11" s="52" t="s">
        <v>12</v>
      </c>
      <c r="D11" s="252" t="s">
        <v>13</v>
      </c>
      <c r="E11" s="253"/>
      <c r="F11" s="25" t="s">
        <v>14</v>
      </c>
      <c r="G11" s="249" t="s">
        <v>15</v>
      </c>
      <c r="H11" s="251"/>
      <c r="I11" s="249" t="s">
        <v>16</v>
      </c>
      <c r="J11" s="251"/>
      <c r="K11" s="249" t="s">
        <v>17</v>
      </c>
      <c r="L11" s="251"/>
      <c r="M11" s="249" t="s">
        <v>18</v>
      </c>
      <c r="N11" s="251"/>
    </row>
    <row r="12" spans="1:14" ht="12.75">
      <c r="A12" s="26"/>
      <c r="B12" s="18"/>
      <c r="C12" s="53"/>
      <c r="D12" s="27"/>
      <c r="E12" s="28"/>
      <c r="F12" s="18"/>
      <c r="G12" s="29" t="s">
        <v>19</v>
      </c>
      <c r="H12" s="30" t="s">
        <v>20</v>
      </c>
      <c r="I12" s="30" t="s">
        <v>19</v>
      </c>
      <c r="J12" s="30" t="s">
        <v>21</v>
      </c>
      <c r="K12" s="29" t="s">
        <v>19</v>
      </c>
      <c r="L12" s="31" t="s">
        <v>21</v>
      </c>
      <c r="M12" s="29" t="s">
        <v>19</v>
      </c>
      <c r="N12" s="29" t="s">
        <v>20</v>
      </c>
    </row>
    <row r="13" spans="1:14" s="47" customFormat="1" ht="24.75" customHeight="1">
      <c r="A13" s="30">
        <v>1</v>
      </c>
      <c r="B13" s="147" t="s">
        <v>55</v>
      </c>
      <c r="C13" s="46"/>
      <c r="D13" s="98"/>
      <c r="E13" s="44"/>
      <c r="F13" s="95"/>
      <c r="G13" s="99"/>
      <c r="H13" s="86"/>
      <c r="I13" s="99"/>
      <c r="J13" s="86"/>
      <c r="K13" s="99"/>
      <c r="L13" s="86"/>
      <c r="M13" s="99"/>
      <c r="N13" s="86"/>
    </row>
    <row r="14" spans="1:14" s="47" customFormat="1" ht="24.75" customHeight="1">
      <c r="A14" s="30"/>
      <c r="B14" s="177" t="s">
        <v>195</v>
      </c>
      <c r="C14" s="136">
        <v>50000</v>
      </c>
      <c r="D14" s="98">
        <v>1</v>
      </c>
      <c r="E14" s="44" t="s">
        <v>110</v>
      </c>
      <c r="F14" s="136">
        <v>50000</v>
      </c>
      <c r="G14" s="99"/>
      <c r="H14" s="86"/>
      <c r="I14" s="99"/>
      <c r="J14" s="86"/>
      <c r="K14" s="99"/>
      <c r="L14" s="86"/>
      <c r="M14" s="99">
        <v>1</v>
      </c>
      <c r="N14" s="127">
        <v>50000</v>
      </c>
    </row>
    <row r="15" spans="1:14" s="47" customFormat="1" ht="24.75" customHeight="1">
      <c r="A15" s="30"/>
      <c r="B15" s="177" t="s">
        <v>196</v>
      </c>
      <c r="C15" s="136">
        <v>35000</v>
      </c>
      <c r="D15" s="98">
        <v>1</v>
      </c>
      <c r="E15" s="44" t="s">
        <v>110</v>
      </c>
      <c r="F15" s="136">
        <v>35000</v>
      </c>
      <c r="G15" s="99">
        <v>1</v>
      </c>
      <c r="H15" s="136">
        <v>35000</v>
      </c>
      <c r="I15" s="99"/>
      <c r="J15" s="86"/>
      <c r="K15" s="99"/>
      <c r="L15" s="86"/>
      <c r="M15" s="99"/>
      <c r="N15" s="86"/>
    </row>
    <row r="16" spans="1:14" s="47" customFormat="1" ht="24.75" customHeight="1">
      <c r="A16" s="30"/>
      <c r="B16" s="177" t="s">
        <v>197</v>
      </c>
      <c r="C16" s="136">
        <v>35000</v>
      </c>
      <c r="D16" s="98">
        <v>1</v>
      </c>
      <c r="E16" s="44" t="s">
        <v>110</v>
      </c>
      <c r="F16" s="136">
        <v>35000</v>
      </c>
      <c r="G16" s="99">
        <v>1</v>
      </c>
      <c r="H16" s="136">
        <v>35000</v>
      </c>
      <c r="I16" s="99"/>
      <c r="J16" s="86"/>
      <c r="K16" s="99"/>
      <c r="L16" s="86"/>
      <c r="M16" s="99"/>
      <c r="N16" s="86"/>
    </row>
    <row r="17" spans="1:14" s="47" customFormat="1" ht="24.75" customHeight="1">
      <c r="A17" s="30">
        <v>2</v>
      </c>
      <c r="B17" s="179" t="s">
        <v>69</v>
      </c>
      <c r="C17" s="136"/>
      <c r="D17" s="98"/>
      <c r="E17" s="44"/>
      <c r="F17" s="136"/>
      <c r="G17" s="99"/>
      <c r="H17" s="127"/>
      <c r="I17" s="99"/>
      <c r="J17" s="86"/>
      <c r="K17" s="99"/>
      <c r="L17" s="86"/>
      <c r="M17" s="99"/>
      <c r="N17" s="86"/>
    </row>
    <row r="18" spans="1:14" s="47" customFormat="1" ht="24.75" customHeight="1">
      <c r="A18" s="30"/>
      <c r="B18" s="122" t="s">
        <v>198</v>
      </c>
      <c r="C18" s="128">
        <v>1500</v>
      </c>
      <c r="D18" s="126">
        <v>12</v>
      </c>
      <c r="E18" s="127" t="s">
        <v>56</v>
      </c>
      <c r="F18" s="136">
        <f>C18*D18</f>
        <v>18000</v>
      </c>
      <c r="G18" s="99">
        <v>3</v>
      </c>
      <c r="H18" s="127">
        <f>G18*C18</f>
        <v>4500</v>
      </c>
      <c r="I18" s="99">
        <v>3</v>
      </c>
      <c r="J18" s="86">
        <f>I18*C18</f>
        <v>4500</v>
      </c>
      <c r="K18" s="99">
        <v>3</v>
      </c>
      <c r="L18" s="86">
        <f>K18*C18</f>
        <v>4500</v>
      </c>
      <c r="M18" s="99">
        <v>3</v>
      </c>
      <c r="N18" s="86">
        <f>M18*C18</f>
        <v>4500</v>
      </c>
    </row>
    <row r="19" spans="1:14" s="47" customFormat="1" ht="24.75" customHeight="1">
      <c r="A19" s="30"/>
      <c r="B19" s="122" t="s">
        <v>199</v>
      </c>
      <c r="C19" s="128">
        <v>1000</v>
      </c>
      <c r="D19" s="126">
        <v>12</v>
      </c>
      <c r="E19" s="127" t="s">
        <v>56</v>
      </c>
      <c r="F19" s="136">
        <f aca="true" t="shared" si="0" ref="F19:F36">C19*D19</f>
        <v>12000</v>
      </c>
      <c r="G19" s="99">
        <v>3</v>
      </c>
      <c r="H19" s="127">
        <f aca="true" t="shared" si="1" ref="H19:H33">G19*C19</f>
        <v>3000</v>
      </c>
      <c r="I19" s="99">
        <v>3</v>
      </c>
      <c r="J19" s="86">
        <f aca="true" t="shared" si="2" ref="J19:J35">I19*C19</f>
        <v>3000</v>
      </c>
      <c r="K19" s="99">
        <v>3</v>
      </c>
      <c r="L19" s="86">
        <f aca="true" t="shared" si="3" ref="L19:L33">K19*C19</f>
        <v>3000</v>
      </c>
      <c r="M19" s="99">
        <v>3</v>
      </c>
      <c r="N19" s="86">
        <f aca="true" t="shared" si="4" ref="N19:N32">M19*C19</f>
        <v>3000</v>
      </c>
    </row>
    <row r="20" spans="1:14" s="47" customFormat="1" ht="24.75" customHeight="1">
      <c r="A20" s="30"/>
      <c r="B20" s="122" t="s">
        <v>200</v>
      </c>
      <c r="C20" s="128">
        <v>1000</v>
      </c>
      <c r="D20" s="126">
        <v>12</v>
      </c>
      <c r="E20" s="127" t="s">
        <v>56</v>
      </c>
      <c r="F20" s="136">
        <f t="shared" si="0"/>
        <v>12000</v>
      </c>
      <c r="G20" s="99">
        <v>3</v>
      </c>
      <c r="H20" s="127">
        <f t="shared" si="1"/>
        <v>3000</v>
      </c>
      <c r="I20" s="99">
        <v>3</v>
      </c>
      <c r="J20" s="86">
        <f t="shared" si="2"/>
        <v>3000</v>
      </c>
      <c r="K20" s="99">
        <v>3</v>
      </c>
      <c r="L20" s="86">
        <f t="shared" si="3"/>
        <v>3000</v>
      </c>
      <c r="M20" s="99">
        <v>3</v>
      </c>
      <c r="N20" s="86">
        <f t="shared" si="4"/>
        <v>3000</v>
      </c>
    </row>
    <row r="21" spans="1:14" s="47" customFormat="1" ht="24.75" customHeight="1">
      <c r="A21" s="30"/>
      <c r="B21" s="122" t="s">
        <v>201</v>
      </c>
      <c r="C21" s="128">
        <v>700</v>
      </c>
      <c r="D21" s="126">
        <v>4</v>
      </c>
      <c r="E21" s="127" t="s">
        <v>56</v>
      </c>
      <c r="F21" s="136">
        <f t="shared" si="0"/>
        <v>2800</v>
      </c>
      <c r="G21" s="99">
        <v>1</v>
      </c>
      <c r="H21" s="127">
        <f t="shared" si="1"/>
        <v>700</v>
      </c>
      <c r="I21" s="99">
        <v>1</v>
      </c>
      <c r="J21" s="86">
        <f t="shared" si="2"/>
        <v>700</v>
      </c>
      <c r="K21" s="99">
        <v>1</v>
      </c>
      <c r="L21" s="86">
        <f t="shared" si="3"/>
        <v>700</v>
      </c>
      <c r="M21" s="99">
        <v>1</v>
      </c>
      <c r="N21" s="86">
        <f t="shared" si="4"/>
        <v>700</v>
      </c>
    </row>
    <row r="22" spans="1:14" s="47" customFormat="1" ht="24.75" customHeight="1">
      <c r="A22" s="30"/>
      <c r="B22" s="122" t="s">
        <v>202</v>
      </c>
      <c r="C22" s="128">
        <v>700</v>
      </c>
      <c r="D22" s="126">
        <v>4</v>
      </c>
      <c r="E22" s="127" t="s">
        <v>56</v>
      </c>
      <c r="F22" s="136">
        <f t="shared" si="0"/>
        <v>2800</v>
      </c>
      <c r="G22" s="99">
        <v>1</v>
      </c>
      <c r="H22" s="127">
        <f t="shared" si="1"/>
        <v>700</v>
      </c>
      <c r="I22" s="99">
        <v>1</v>
      </c>
      <c r="J22" s="86">
        <f t="shared" si="2"/>
        <v>700</v>
      </c>
      <c r="K22" s="99">
        <v>1</v>
      </c>
      <c r="L22" s="86">
        <f t="shared" si="3"/>
        <v>700</v>
      </c>
      <c r="M22" s="99">
        <v>1</v>
      </c>
      <c r="N22" s="86">
        <f t="shared" si="4"/>
        <v>700</v>
      </c>
    </row>
    <row r="23" spans="1:14" s="47" customFormat="1" ht="24.75" customHeight="1">
      <c r="A23" s="30"/>
      <c r="B23" s="122" t="s">
        <v>203</v>
      </c>
      <c r="C23" s="128">
        <v>700</v>
      </c>
      <c r="D23" s="126">
        <v>4</v>
      </c>
      <c r="E23" s="127" t="s">
        <v>56</v>
      </c>
      <c r="F23" s="136">
        <f t="shared" si="0"/>
        <v>2800</v>
      </c>
      <c r="G23" s="99">
        <v>1</v>
      </c>
      <c r="H23" s="127">
        <f t="shared" si="1"/>
        <v>700</v>
      </c>
      <c r="I23" s="99">
        <v>1</v>
      </c>
      <c r="J23" s="86">
        <f t="shared" si="2"/>
        <v>700</v>
      </c>
      <c r="K23" s="99">
        <v>1</v>
      </c>
      <c r="L23" s="86">
        <f t="shared" si="3"/>
        <v>700</v>
      </c>
      <c r="M23" s="99">
        <v>1</v>
      </c>
      <c r="N23" s="86">
        <f t="shared" si="4"/>
        <v>700</v>
      </c>
    </row>
    <row r="24" spans="1:14" s="47" customFormat="1" ht="24.75" customHeight="1">
      <c r="A24" s="30"/>
      <c r="B24" s="122" t="s">
        <v>204</v>
      </c>
      <c r="C24" s="128">
        <v>700</v>
      </c>
      <c r="D24" s="126">
        <v>4</v>
      </c>
      <c r="E24" s="127" t="s">
        <v>56</v>
      </c>
      <c r="F24" s="136">
        <f t="shared" si="0"/>
        <v>2800</v>
      </c>
      <c r="G24" s="99">
        <v>1</v>
      </c>
      <c r="H24" s="127">
        <f t="shared" si="1"/>
        <v>700</v>
      </c>
      <c r="I24" s="99">
        <v>1</v>
      </c>
      <c r="J24" s="86">
        <f t="shared" si="2"/>
        <v>700</v>
      </c>
      <c r="K24" s="99">
        <v>1</v>
      </c>
      <c r="L24" s="86">
        <f t="shared" si="3"/>
        <v>700</v>
      </c>
      <c r="M24" s="99">
        <v>1</v>
      </c>
      <c r="N24" s="86">
        <f t="shared" si="4"/>
        <v>700</v>
      </c>
    </row>
    <row r="25" spans="1:14" s="47" customFormat="1" ht="30.75" customHeight="1">
      <c r="A25" s="30"/>
      <c r="B25" s="122" t="s">
        <v>205</v>
      </c>
      <c r="C25" s="128">
        <v>700</v>
      </c>
      <c r="D25" s="126">
        <v>4</v>
      </c>
      <c r="E25" s="127" t="s">
        <v>56</v>
      </c>
      <c r="F25" s="136">
        <f t="shared" si="0"/>
        <v>2800</v>
      </c>
      <c r="G25" s="99">
        <v>1</v>
      </c>
      <c r="H25" s="127">
        <f t="shared" si="1"/>
        <v>700</v>
      </c>
      <c r="I25" s="99">
        <v>1</v>
      </c>
      <c r="J25" s="86">
        <f t="shared" si="2"/>
        <v>700</v>
      </c>
      <c r="K25" s="99">
        <v>1</v>
      </c>
      <c r="L25" s="86">
        <f t="shared" si="3"/>
        <v>700</v>
      </c>
      <c r="M25" s="99">
        <v>1</v>
      </c>
      <c r="N25" s="86">
        <f t="shared" si="4"/>
        <v>700</v>
      </c>
    </row>
    <row r="26" spans="1:14" s="47" customFormat="1" ht="24.75" customHeight="1">
      <c r="A26" s="30"/>
      <c r="B26" s="122" t="s">
        <v>206</v>
      </c>
      <c r="C26" s="128">
        <v>700</v>
      </c>
      <c r="D26" s="126">
        <v>4</v>
      </c>
      <c r="E26" s="127" t="s">
        <v>56</v>
      </c>
      <c r="F26" s="136">
        <f t="shared" si="0"/>
        <v>2800</v>
      </c>
      <c r="G26" s="99">
        <v>1</v>
      </c>
      <c r="H26" s="127">
        <f t="shared" si="1"/>
        <v>700</v>
      </c>
      <c r="I26" s="99">
        <v>1</v>
      </c>
      <c r="J26" s="86">
        <f t="shared" si="2"/>
        <v>700</v>
      </c>
      <c r="K26" s="99">
        <v>1</v>
      </c>
      <c r="L26" s="86">
        <f t="shared" si="3"/>
        <v>700</v>
      </c>
      <c r="M26" s="99">
        <v>1</v>
      </c>
      <c r="N26" s="86">
        <f t="shared" si="4"/>
        <v>700</v>
      </c>
    </row>
    <row r="27" spans="1:14" s="47" customFormat="1" ht="24.75" customHeight="1">
      <c r="A27" s="30"/>
      <c r="B27" s="122" t="s">
        <v>207</v>
      </c>
      <c r="C27" s="127">
        <v>1400</v>
      </c>
      <c r="D27" s="125">
        <v>4</v>
      </c>
      <c r="E27" s="127" t="s">
        <v>56</v>
      </c>
      <c r="F27" s="136">
        <f t="shared" si="0"/>
        <v>5600</v>
      </c>
      <c r="G27" s="99">
        <v>1</v>
      </c>
      <c r="H27" s="127">
        <f t="shared" si="1"/>
        <v>1400</v>
      </c>
      <c r="I27" s="99">
        <v>1</v>
      </c>
      <c r="J27" s="86">
        <f t="shared" si="2"/>
        <v>1400</v>
      </c>
      <c r="K27" s="99">
        <v>1</v>
      </c>
      <c r="L27" s="86">
        <f t="shared" si="3"/>
        <v>1400</v>
      </c>
      <c r="M27" s="99">
        <v>1</v>
      </c>
      <c r="N27" s="86">
        <f t="shared" si="4"/>
        <v>1400</v>
      </c>
    </row>
    <row r="28" spans="1:14" s="47" customFormat="1" ht="24.75" customHeight="1">
      <c r="A28" s="30"/>
      <c r="B28" s="122" t="s">
        <v>208</v>
      </c>
      <c r="C28" s="127">
        <v>700</v>
      </c>
      <c r="D28" s="125">
        <v>4</v>
      </c>
      <c r="E28" s="127" t="s">
        <v>56</v>
      </c>
      <c r="F28" s="136">
        <f t="shared" si="0"/>
        <v>2800</v>
      </c>
      <c r="G28" s="99">
        <v>1</v>
      </c>
      <c r="H28" s="127">
        <f t="shared" si="1"/>
        <v>700</v>
      </c>
      <c r="I28" s="99">
        <v>1</v>
      </c>
      <c r="J28" s="86">
        <f t="shared" si="2"/>
        <v>700</v>
      </c>
      <c r="K28" s="99">
        <v>1</v>
      </c>
      <c r="L28" s="86">
        <f t="shared" si="3"/>
        <v>700</v>
      </c>
      <c r="M28" s="99">
        <v>1</v>
      </c>
      <c r="N28" s="86">
        <f t="shared" si="4"/>
        <v>700</v>
      </c>
    </row>
    <row r="29" spans="1:14" s="47" customFormat="1" ht="24.75" customHeight="1">
      <c r="A29" s="30"/>
      <c r="B29" s="122" t="s">
        <v>209</v>
      </c>
      <c r="C29" s="127">
        <v>700</v>
      </c>
      <c r="D29" s="125">
        <v>1</v>
      </c>
      <c r="E29" s="127" t="s">
        <v>56</v>
      </c>
      <c r="F29" s="136">
        <f t="shared" si="0"/>
        <v>700</v>
      </c>
      <c r="G29" s="99"/>
      <c r="H29" s="127"/>
      <c r="I29" s="99"/>
      <c r="J29" s="86"/>
      <c r="K29" s="99">
        <v>1</v>
      </c>
      <c r="L29" s="86">
        <f t="shared" si="3"/>
        <v>700</v>
      </c>
      <c r="M29" s="99"/>
      <c r="N29" s="86"/>
    </row>
    <row r="30" spans="1:14" s="47" customFormat="1" ht="24.75" customHeight="1">
      <c r="A30" s="30"/>
      <c r="B30" s="122" t="s">
        <v>210</v>
      </c>
      <c r="C30" s="127">
        <v>700</v>
      </c>
      <c r="D30" s="125">
        <v>1</v>
      </c>
      <c r="E30" s="127" t="s">
        <v>56</v>
      </c>
      <c r="F30" s="136">
        <f t="shared" si="0"/>
        <v>700</v>
      </c>
      <c r="G30" s="99"/>
      <c r="H30" s="127"/>
      <c r="I30" s="99"/>
      <c r="J30" s="86"/>
      <c r="K30" s="99">
        <v>1</v>
      </c>
      <c r="L30" s="86">
        <f t="shared" si="3"/>
        <v>700</v>
      </c>
      <c r="M30" s="99"/>
      <c r="N30" s="86"/>
    </row>
    <row r="31" spans="1:14" s="47" customFormat="1" ht="24.75" customHeight="1">
      <c r="A31" s="30"/>
      <c r="B31" s="122" t="s">
        <v>211</v>
      </c>
      <c r="C31" s="128">
        <v>700</v>
      </c>
      <c r="D31" s="126">
        <v>12</v>
      </c>
      <c r="E31" s="127" t="s">
        <v>56</v>
      </c>
      <c r="F31" s="136">
        <f t="shared" si="0"/>
        <v>8400</v>
      </c>
      <c r="G31" s="99">
        <v>3</v>
      </c>
      <c r="H31" s="127">
        <f t="shared" si="1"/>
        <v>2100</v>
      </c>
      <c r="I31" s="99">
        <v>3</v>
      </c>
      <c r="J31" s="86">
        <f t="shared" si="2"/>
        <v>2100</v>
      </c>
      <c r="K31" s="99">
        <v>3</v>
      </c>
      <c r="L31" s="86">
        <f t="shared" si="3"/>
        <v>2100</v>
      </c>
      <c r="M31" s="99">
        <v>3</v>
      </c>
      <c r="N31" s="86">
        <f t="shared" si="4"/>
        <v>2100</v>
      </c>
    </row>
    <row r="32" spans="1:14" s="47" customFormat="1" ht="24.75" customHeight="1">
      <c r="A32" s="30"/>
      <c r="B32" s="122" t="s">
        <v>212</v>
      </c>
      <c r="C32" s="128">
        <v>700</v>
      </c>
      <c r="D32" s="126">
        <v>12</v>
      </c>
      <c r="E32" s="127" t="s">
        <v>56</v>
      </c>
      <c r="F32" s="136">
        <f t="shared" si="0"/>
        <v>8400</v>
      </c>
      <c r="G32" s="99">
        <v>3</v>
      </c>
      <c r="H32" s="127">
        <f t="shared" si="1"/>
        <v>2100</v>
      </c>
      <c r="I32" s="99">
        <v>3</v>
      </c>
      <c r="J32" s="86">
        <f t="shared" si="2"/>
        <v>2100</v>
      </c>
      <c r="K32" s="99">
        <v>3</v>
      </c>
      <c r="L32" s="86">
        <f t="shared" si="3"/>
        <v>2100</v>
      </c>
      <c r="M32" s="99">
        <v>3</v>
      </c>
      <c r="N32" s="86">
        <f t="shared" si="4"/>
        <v>2100</v>
      </c>
    </row>
    <row r="33" spans="1:14" s="47" customFormat="1" ht="24.75" customHeight="1">
      <c r="A33" s="30"/>
      <c r="B33" s="122" t="s">
        <v>213</v>
      </c>
      <c r="C33" s="128">
        <v>700</v>
      </c>
      <c r="D33" s="126">
        <v>12</v>
      </c>
      <c r="E33" s="127" t="s">
        <v>56</v>
      </c>
      <c r="F33" s="136">
        <f t="shared" si="0"/>
        <v>8400</v>
      </c>
      <c r="G33" s="99">
        <v>3</v>
      </c>
      <c r="H33" s="127">
        <f t="shared" si="1"/>
        <v>2100</v>
      </c>
      <c r="I33" s="99">
        <v>3</v>
      </c>
      <c r="J33" s="86">
        <f t="shared" si="2"/>
        <v>2100</v>
      </c>
      <c r="K33" s="99">
        <v>3</v>
      </c>
      <c r="L33" s="86">
        <f t="shared" si="3"/>
        <v>2100</v>
      </c>
      <c r="M33" s="99">
        <v>3</v>
      </c>
      <c r="N33" s="86">
        <f>M33*C33</f>
        <v>2100</v>
      </c>
    </row>
    <row r="34" spans="1:14" s="47" customFormat="1" ht="24.75" customHeight="1">
      <c r="A34" s="30"/>
      <c r="B34" s="122" t="s">
        <v>214</v>
      </c>
      <c r="C34" s="128">
        <v>20000</v>
      </c>
      <c r="D34" s="126">
        <v>5</v>
      </c>
      <c r="E34" s="127" t="s">
        <v>56</v>
      </c>
      <c r="F34" s="136">
        <f t="shared" si="0"/>
        <v>100000</v>
      </c>
      <c r="G34" s="99"/>
      <c r="H34" s="86"/>
      <c r="I34" s="99">
        <v>5</v>
      </c>
      <c r="J34" s="86">
        <f t="shared" si="2"/>
        <v>100000</v>
      </c>
      <c r="K34" s="99"/>
      <c r="L34" s="86"/>
      <c r="M34" s="99"/>
      <c r="N34" s="86"/>
    </row>
    <row r="35" spans="1:14" s="47" customFormat="1" ht="24.75" customHeight="1">
      <c r="A35" s="30"/>
      <c r="B35" s="122" t="s">
        <v>215</v>
      </c>
      <c r="C35" s="128">
        <v>10000</v>
      </c>
      <c r="D35" s="126">
        <v>3</v>
      </c>
      <c r="E35" s="127" t="s">
        <v>56</v>
      </c>
      <c r="F35" s="136">
        <f t="shared" si="0"/>
        <v>30000</v>
      </c>
      <c r="G35" s="99"/>
      <c r="H35" s="86"/>
      <c r="I35" s="99">
        <v>3</v>
      </c>
      <c r="J35" s="86">
        <f t="shared" si="2"/>
        <v>30000</v>
      </c>
      <c r="K35" s="99"/>
      <c r="L35" s="86"/>
      <c r="M35" s="99"/>
      <c r="N35" s="86"/>
    </row>
    <row r="36" spans="1:14" s="47" customFormat="1" ht="24.75" customHeight="1">
      <c r="A36" s="30"/>
      <c r="B36" s="151" t="s">
        <v>216</v>
      </c>
      <c r="C36" s="46"/>
      <c r="D36" s="98"/>
      <c r="E36" s="127" t="s">
        <v>56</v>
      </c>
      <c r="F36" s="136">
        <f t="shared" si="0"/>
        <v>0</v>
      </c>
      <c r="G36" s="99"/>
      <c r="H36" s="86"/>
      <c r="I36" s="99"/>
      <c r="J36" s="86"/>
      <c r="K36" s="99"/>
      <c r="L36" s="86"/>
      <c r="M36" s="99"/>
      <c r="N36" s="86"/>
    </row>
    <row r="37" spans="1:14" s="47" customFormat="1" ht="24.75" customHeight="1">
      <c r="A37" s="30">
        <v>3</v>
      </c>
      <c r="B37" s="182" t="s">
        <v>227</v>
      </c>
      <c r="C37" s="46"/>
      <c r="D37" s="98"/>
      <c r="E37" s="44"/>
      <c r="F37" s="95"/>
      <c r="G37" s="99"/>
      <c r="H37" s="86"/>
      <c r="I37" s="99"/>
      <c r="J37" s="86"/>
      <c r="K37" s="99"/>
      <c r="L37" s="86"/>
      <c r="M37" s="99"/>
      <c r="N37" s="86"/>
    </row>
    <row r="38" spans="1:14" s="47" customFormat="1" ht="24.75" customHeight="1">
      <c r="A38" s="30"/>
      <c r="B38" s="133" t="s">
        <v>217</v>
      </c>
      <c r="C38" s="136">
        <v>20000</v>
      </c>
      <c r="D38" s="135">
        <v>1</v>
      </c>
      <c r="E38" s="44" t="s">
        <v>56</v>
      </c>
      <c r="F38" s="95">
        <f>D38*C38</f>
        <v>20000</v>
      </c>
      <c r="G38" s="99"/>
      <c r="H38" s="86"/>
      <c r="I38" s="99"/>
      <c r="J38" s="86"/>
      <c r="K38" s="99">
        <v>1</v>
      </c>
      <c r="L38" s="86">
        <f>K38*C38</f>
        <v>20000</v>
      </c>
      <c r="M38" s="99"/>
      <c r="N38" s="86"/>
    </row>
    <row r="39" spans="1:14" s="47" customFormat="1" ht="24.75" customHeight="1">
      <c r="A39" s="30"/>
      <c r="B39" s="133" t="s">
        <v>218</v>
      </c>
      <c r="C39" s="136">
        <v>5000</v>
      </c>
      <c r="D39" s="135">
        <v>1</v>
      </c>
      <c r="E39" s="44" t="s">
        <v>56</v>
      </c>
      <c r="F39" s="95">
        <f aca="true" t="shared" si="5" ref="F39:F47">D39*C39</f>
        <v>5000</v>
      </c>
      <c r="G39" s="99">
        <v>1</v>
      </c>
      <c r="H39" s="86">
        <f>G39*C39</f>
        <v>5000</v>
      </c>
      <c r="I39" s="99"/>
      <c r="J39" s="86"/>
      <c r="K39" s="99"/>
      <c r="L39" s="86"/>
      <c r="M39" s="99"/>
      <c r="N39" s="86"/>
    </row>
    <row r="40" spans="1:14" s="47" customFormat="1" ht="24.75" customHeight="1">
      <c r="A40" s="30"/>
      <c r="B40" s="133" t="s">
        <v>219</v>
      </c>
      <c r="C40" s="136">
        <v>9000</v>
      </c>
      <c r="D40" s="135">
        <v>1</v>
      </c>
      <c r="E40" s="44" t="s">
        <v>56</v>
      </c>
      <c r="F40" s="95">
        <f t="shared" si="5"/>
        <v>9000</v>
      </c>
      <c r="G40" s="99"/>
      <c r="H40" s="86"/>
      <c r="I40" s="99"/>
      <c r="J40" s="86"/>
      <c r="K40" s="99">
        <v>1</v>
      </c>
      <c r="L40" s="86">
        <f aca="true" t="shared" si="6" ref="L40:L47">K40*C40</f>
        <v>9000</v>
      </c>
      <c r="M40" s="99"/>
      <c r="N40" s="86"/>
    </row>
    <row r="41" spans="1:14" s="47" customFormat="1" ht="24.75" customHeight="1">
      <c r="A41" s="30"/>
      <c r="B41" s="180" t="s">
        <v>220</v>
      </c>
      <c r="C41" s="136">
        <v>10000</v>
      </c>
      <c r="D41" s="135">
        <v>1</v>
      </c>
      <c r="E41" s="44" t="s">
        <v>56</v>
      </c>
      <c r="F41" s="95">
        <f t="shared" si="5"/>
        <v>10000</v>
      </c>
      <c r="G41" s="99"/>
      <c r="H41" s="86"/>
      <c r="I41" s="99">
        <v>1</v>
      </c>
      <c r="J41" s="86">
        <f>I41*C41</f>
        <v>10000</v>
      </c>
      <c r="K41" s="99"/>
      <c r="L41" s="86"/>
      <c r="M41" s="99"/>
      <c r="N41" s="86"/>
    </row>
    <row r="42" spans="1:14" s="47" customFormat="1" ht="24.75" customHeight="1">
      <c r="A42" s="30"/>
      <c r="B42" s="133" t="s">
        <v>221</v>
      </c>
      <c r="C42" s="136">
        <v>8000</v>
      </c>
      <c r="D42" s="135">
        <v>1</v>
      </c>
      <c r="E42" s="44" t="s">
        <v>56</v>
      </c>
      <c r="F42" s="95">
        <f t="shared" si="5"/>
        <v>8000</v>
      </c>
      <c r="G42" s="99"/>
      <c r="H42" s="86"/>
      <c r="I42" s="99"/>
      <c r="J42" s="86"/>
      <c r="K42" s="99">
        <v>1</v>
      </c>
      <c r="L42" s="86">
        <f t="shared" si="6"/>
        <v>8000</v>
      </c>
      <c r="M42" s="99"/>
      <c r="N42" s="86"/>
    </row>
    <row r="43" spans="1:14" s="47" customFormat="1" ht="24.75" customHeight="1">
      <c r="A43" s="30"/>
      <c r="B43" s="181" t="s">
        <v>222</v>
      </c>
      <c r="C43" s="136">
        <v>15000</v>
      </c>
      <c r="D43" s="135">
        <v>1</v>
      </c>
      <c r="E43" s="44" t="s">
        <v>56</v>
      </c>
      <c r="F43" s="95">
        <f t="shared" si="5"/>
        <v>15000</v>
      </c>
      <c r="G43" s="99"/>
      <c r="H43" s="86"/>
      <c r="I43" s="99">
        <v>1</v>
      </c>
      <c r="J43" s="86">
        <f>I43*C43</f>
        <v>15000</v>
      </c>
      <c r="K43" s="99"/>
      <c r="L43" s="86"/>
      <c r="M43" s="99"/>
      <c r="N43" s="86"/>
    </row>
    <row r="44" spans="1:14" s="47" customFormat="1" ht="24.75" customHeight="1">
      <c r="A44" s="30"/>
      <c r="B44" s="133" t="s">
        <v>223</v>
      </c>
      <c r="C44" s="136">
        <v>2000</v>
      </c>
      <c r="D44" s="135">
        <v>4</v>
      </c>
      <c r="E44" s="44" t="s">
        <v>56</v>
      </c>
      <c r="F44" s="95">
        <f t="shared" si="5"/>
        <v>8000</v>
      </c>
      <c r="G44" s="99">
        <v>1</v>
      </c>
      <c r="H44" s="86">
        <f>G44*C44</f>
        <v>2000</v>
      </c>
      <c r="I44" s="99">
        <v>1</v>
      </c>
      <c r="J44" s="86">
        <f>I44*C44</f>
        <v>2000</v>
      </c>
      <c r="K44" s="99">
        <v>1</v>
      </c>
      <c r="L44" s="86">
        <f t="shared" si="6"/>
        <v>2000</v>
      </c>
      <c r="M44" s="99">
        <v>1</v>
      </c>
      <c r="N44" s="86">
        <f>M44*C44</f>
        <v>2000</v>
      </c>
    </row>
    <row r="45" spans="1:14" s="47" customFormat="1" ht="24.75" customHeight="1">
      <c r="A45" s="30"/>
      <c r="B45" s="133" t="s">
        <v>224</v>
      </c>
      <c r="C45" s="136">
        <v>2500</v>
      </c>
      <c r="D45" s="135">
        <v>4</v>
      </c>
      <c r="E45" s="44" t="s">
        <v>56</v>
      </c>
      <c r="F45" s="95">
        <f t="shared" si="5"/>
        <v>10000</v>
      </c>
      <c r="G45" s="99">
        <v>1</v>
      </c>
      <c r="H45" s="86">
        <f>G45*C45</f>
        <v>2500</v>
      </c>
      <c r="I45" s="99">
        <v>1</v>
      </c>
      <c r="J45" s="86">
        <f>I45*C45</f>
        <v>2500</v>
      </c>
      <c r="K45" s="99">
        <v>1</v>
      </c>
      <c r="L45" s="86">
        <f t="shared" si="6"/>
        <v>2500</v>
      </c>
      <c r="M45" s="99">
        <v>1</v>
      </c>
      <c r="N45" s="86">
        <f>M45*C45</f>
        <v>2500</v>
      </c>
    </row>
    <row r="46" spans="1:14" s="47" customFormat="1" ht="24.75" customHeight="1">
      <c r="A46" s="30"/>
      <c r="B46" s="133" t="s">
        <v>225</v>
      </c>
      <c r="C46" s="136">
        <v>3000</v>
      </c>
      <c r="D46" s="135">
        <v>1</v>
      </c>
      <c r="E46" s="44" t="s">
        <v>56</v>
      </c>
      <c r="F46" s="95">
        <f t="shared" si="5"/>
        <v>3000</v>
      </c>
      <c r="G46" s="99"/>
      <c r="H46" s="86"/>
      <c r="I46" s="99"/>
      <c r="J46" s="86"/>
      <c r="K46" s="99"/>
      <c r="L46" s="86"/>
      <c r="M46" s="99">
        <v>1</v>
      </c>
      <c r="N46" s="86">
        <f>M46*C46</f>
        <v>3000</v>
      </c>
    </row>
    <row r="47" spans="1:14" s="47" customFormat="1" ht="24.75" customHeight="1">
      <c r="A47" s="30"/>
      <c r="B47" s="133" t="s">
        <v>226</v>
      </c>
      <c r="C47" s="136">
        <v>15500</v>
      </c>
      <c r="D47" s="135">
        <v>4</v>
      </c>
      <c r="E47" s="44" t="s">
        <v>56</v>
      </c>
      <c r="F47" s="95">
        <f t="shared" si="5"/>
        <v>62000</v>
      </c>
      <c r="G47" s="99">
        <v>1</v>
      </c>
      <c r="H47" s="86">
        <f>G47*C47</f>
        <v>15500</v>
      </c>
      <c r="I47" s="99">
        <v>1</v>
      </c>
      <c r="J47" s="86">
        <f>I47*C47</f>
        <v>15500</v>
      </c>
      <c r="K47" s="99">
        <v>1</v>
      </c>
      <c r="L47" s="86">
        <f t="shared" si="6"/>
        <v>15500</v>
      </c>
      <c r="M47" s="99">
        <v>1</v>
      </c>
      <c r="N47" s="86">
        <f>M47*C47</f>
        <v>15500</v>
      </c>
    </row>
    <row r="48" spans="1:14" s="47" customFormat="1" ht="24.75" customHeight="1">
      <c r="A48" s="30">
        <v>4</v>
      </c>
      <c r="B48" s="183" t="s">
        <v>134</v>
      </c>
      <c r="C48" s="46"/>
      <c r="D48" s="98"/>
      <c r="E48" s="44"/>
      <c r="F48" s="95"/>
      <c r="G48" s="99"/>
      <c r="H48" s="86"/>
      <c r="I48" s="99"/>
      <c r="J48" s="86"/>
      <c r="K48" s="99"/>
      <c r="L48" s="86"/>
      <c r="M48" s="99"/>
      <c r="N48" s="86"/>
    </row>
    <row r="49" spans="1:14" s="47" customFormat="1" ht="24.75" customHeight="1">
      <c r="A49" s="30"/>
      <c r="B49" s="181" t="s">
        <v>228</v>
      </c>
      <c r="C49" s="136">
        <v>30000</v>
      </c>
      <c r="D49" s="98">
        <v>1</v>
      </c>
      <c r="E49" s="44" t="s">
        <v>56</v>
      </c>
      <c r="F49" s="136">
        <v>30000</v>
      </c>
      <c r="G49" s="99"/>
      <c r="H49" s="86"/>
      <c r="I49" s="99">
        <v>1</v>
      </c>
      <c r="J49" s="86">
        <v>30000</v>
      </c>
      <c r="K49" s="99"/>
      <c r="L49" s="86"/>
      <c r="M49" s="99"/>
      <c r="N49" s="86"/>
    </row>
    <row r="50" spans="1:14" s="47" customFormat="1" ht="24.75" customHeight="1">
      <c r="A50" s="30"/>
      <c r="B50" s="122" t="s">
        <v>229</v>
      </c>
      <c r="C50" s="136">
        <v>90000</v>
      </c>
      <c r="D50" s="98">
        <v>1</v>
      </c>
      <c r="E50" s="44" t="s">
        <v>56</v>
      </c>
      <c r="F50" s="136">
        <v>90000</v>
      </c>
      <c r="G50" s="99"/>
      <c r="H50" s="86"/>
      <c r="I50" s="99"/>
      <c r="J50" s="86"/>
      <c r="K50" s="99"/>
      <c r="L50" s="86"/>
      <c r="M50" s="99"/>
      <c r="N50" s="86"/>
    </row>
    <row r="51" spans="1:14" s="47" customFormat="1" ht="24.75" customHeight="1">
      <c r="A51" s="30">
        <v>5</v>
      </c>
      <c r="B51" s="182" t="s">
        <v>230</v>
      </c>
      <c r="C51" s="46"/>
      <c r="D51" s="98"/>
      <c r="E51" s="44"/>
      <c r="F51" s="95"/>
      <c r="G51" s="99"/>
      <c r="H51" s="86"/>
      <c r="I51" s="99"/>
      <c r="J51" s="86"/>
      <c r="K51" s="99"/>
      <c r="L51" s="86"/>
      <c r="M51" s="99"/>
      <c r="N51" s="86"/>
    </row>
    <row r="52" spans="1:14" s="47" customFormat="1" ht="24.75" customHeight="1">
      <c r="A52" s="30"/>
      <c r="B52" s="178" t="s">
        <v>231</v>
      </c>
      <c r="C52" s="46">
        <v>2000</v>
      </c>
      <c r="D52" s="98">
        <v>12</v>
      </c>
      <c r="E52" s="44" t="s">
        <v>56</v>
      </c>
      <c r="F52" s="95">
        <v>24000</v>
      </c>
      <c r="G52" s="99">
        <v>3</v>
      </c>
      <c r="H52" s="86">
        <v>6000</v>
      </c>
      <c r="I52" s="99">
        <v>3</v>
      </c>
      <c r="J52" s="86">
        <v>6000</v>
      </c>
      <c r="K52" s="99">
        <v>3</v>
      </c>
      <c r="L52" s="86">
        <v>6000</v>
      </c>
      <c r="M52" s="99">
        <v>3</v>
      </c>
      <c r="N52" s="86"/>
    </row>
    <row r="53" spans="1:14" s="47" customFormat="1" ht="24.75" customHeight="1">
      <c r="A53" s="30">
        <v>6</v>
      </c>
      <c r="B53" s="182" t="s">
        <v>236</v>
      </c>
      <c r="C53" s="46"/>
      <c r="D53" s="98"/>
      <c r="E53" s="44"/>
      <c r="F53" s="95"/>
      <c r="G53" s="99"/>
      <c r="H53" s="86"/>
      <c r="I53" s="99"/>
      <c r="J53" s="86"/>
      <c r="K53" s="99"/>
      <c r="L53" s="86"/>
      <c r="M53" s="99"/>
      <c r="N53" s="86"/>
    </row>
    <row r="54" spans="1:14" s="47" customFormat="1" ht="24.75" customHeight="1">
      <c r="A54" s="30"/>
      <c r="B54" s="184" t="s">
        <v>232</v>
      </c>
      <c r="C54" s="127">
        <v>90000</v>
      </c>
      <c r="D54" s="126">
        <v>4</v>
      </c>
      <c r="E54" s="44" t="s">
        <v>56</v>
      </c>
      <c r="F54" s="95">
        <f>D54*C54</f>
        <v>360000</v>
      </c>
      <c r="G54" s="99">
        <v>1</v>
      </c>
      <c r="H54" s="86">
        <v>90000</v>
      </c>
      <c r="I54" s="99">
        <v>1</v>
      </c>
      <c r="J54" s="86">
        <v>90000</v>
      </c>
      <c r="K54" s="99">
        <v>1</v>
      </c>
      <c r="L54" s="86">
        <v>90000</v>
      </c>
      <c r="M54" s="99">
        <v>1</v>
      </c>
      <c r="N54" s="86">
        <v>90000</v>
      </c>
    </row>
    <row r="55" spans="1:14" s="47" customFormat="1" ht="24.75" customHeight="1">
      <c r="A55" s="30"/>
      <c r="B55" s="184" t="s">
        <v>233</v>
      </c>
      <c r="C55" s="127">
        <v>5000</v>
      </c>
      <c r="D55" s="126">
        <v>1</v>
      </c>
      <c r="E55" s="44" t="s">
        <v>56</v>
      </c>
      <c r="F55" s="95">
        <f>D55*C55</f>
        <v>5000</v>
      </c>
      <c r="G55" s="99"/>
      <c r="H55" s="86"/>
      <c r="I55" s="99"/>
      <c r="J55" s="86"/>
      <c r="K55" s="99">
        <v>1</v>
      </c>
      <c r="L55" s="127">
        <v>5000</v>
      </c>
      <c r="M55" s="99"/>
      <c r="N55" s="86"/>
    </row>
    <row r="56" spans="1:14" s="47" customFormat="1" ht="24.75" customHeight="1">
      <c r="A56" s="30"/>
      <c r="B56" s="184" t="s">
        <v>234</v>
      </c>
      <c r="C56" s="127">
        <v>3000</v>
      </c>
      <c r="D56" s="126">
        <v>1</v>
      </c>
      <c r="E56" s="44" t="s">
        <v>56</v>
      </c>
      <c r="F56" s="95">
        <f>D56*C56</f>
        <v>3000</v>
      </c>
      <c r="G56" s="99"/>
      <c r="H56" s="86"/>
      <c r="I56" s="99"/>
      <c r="J56" s="86"/>
      <c r="K56" s="99"/>
      <c r="L56" s="86"/>
      <c r="M56" s="99"/>
      <c r="N56" s="86"/>
    </row>
    <row r="57" spans="1:14" s="47" customFormat="1" ht="24.75" customHeight="1">
      <c r="A57" s="30"/>
      <c r="B57" s="146" t="s">
        <v>235</v>
      </c>
      <c r="C57" s="46"/>
      <c r="D57" s="126">
        <v>4</v>
      </c>
      <c r="E57" s="44" t="s">
        <v>56</v>
      </c>
      <c r="F57" s="95">
        <f>D57*C57</f>
        <v>0</v>
      </c>
      <c r="G57" s="99"/>
      <c r="H57" s="86"/>
      <c r="I57" s="99"/>
      <c r="J57" s="86"/>
      <c r="K57" s="99"/>
      <c r="L57" s="86"/>
      <c r="M57" s="99"/>
      <c r="N57" s="86"/>
    </row>
    <row r="58" spans="1:14" s="47" customFormat="1" ht="24.75" customHeight="1">
      <c r="A58" s="30"/>
      <c r="B58" s="178"/>
      <c r="C58" s="46"/>
      <c r="D58" s="98"/>
      <c r="E58" s="44"/>
      <c r="F58" s="95"/>
      <c r="G58" s="99"/>
      <c r="H58" s="86"/>
      <c r="I58" s="99"/>
      <c r="J58" s="86"/>
      <c r="K58" s="99"/>
      <c r="L58" s="86"/>
      <c r="M58" s="99"/>
      <c r="N58" s="86"/>
    </row>
    <row r="59" spans="1:14" s="47" customFormat="1" ht="24.75" customHeight="1">
      <c r="A59" s="30"/>
      <c r="B59" s="178"/>
      <c r="C59" s="46"/>
      <c r="D59" s="98"/>
      <c r="E59" s="44"/>
      <c r="F59" s="95"/>
      <c r="G59" s="99"/>
      <c r="H59" s="86"/>
      <c r="I59" s="99"/>
      <c r="J59" s="86"/>
      <c r="K59" s="99"/>
      <c r="L59" s="86"/>
      <c r="M59" s="99"/>
      <c r="N59" s="86"/>
    </row>
    <row r="60" spans="1:14" s="47" customFormat="1" ht="24.75" customHeight="1">
      <c r="A60" s="30"/>
      <c r="B60" s="178"/>
      <c r="C60" s="46"/>
      <c r="D60" s="98"/>
      <c r="E60" s="44"/>
      <c r="F60" s="95"/>
      <c r="G60" s="99"/>
      <c r="H60" s="86"/>
      <c r="I60" s="99"/>
      <c r="J60" s="86"/>
      <c r="K60" s="99"/>
      <c r="L60" s="86"/>
      <c r="M60" s="99"/>
      <c r="N60" s="86"/>
    </row>
    <row r="61" spans="1:14" s="47" customFormat="1" ht="24.75" customHeight="1">
      <c r="A61" s="30"/>
      <c r="B61" s="178"/>
      <c r="C61" s="46"/>
      <c r="D61" s="98"/>
      <c r="E61" s="44"/>
      <c r="F61" s="95"/>
      <c r="G61" s="99"/>
      <c r="H61" s="86"/>
      <c r="I61" s="99"/>
      <c r="J61" s="86"/>
      <c r="K61" s="99"/>
      <c r="L61" s="86"/>
      <c r="M61" s="99"/>
      <c r="N61" s="86"/>
    </row>
    <row r="62" spans="1:14" s="47" customFormat="1" ht="24.75" customHeight="1">
      <c r="A62" s="30"/>
      <c r="B62" s="178"/>
      <c r="C62" s="46"/>
      <c r="D62" s="98"/>
      <c r="E62" s="44"/>
      <c r="F62" s="95"/>
      <c r="G62" s="99"/>
      <c r="H62" s="86"/>
      <c r="I62" s="99"/>
      <c r="J62" s="86"/>
      <c r="K62" s="99"/>
      <c r="L62" s="86"/>
      <c r="M62" s="99"/>
      <c r="N62" s="86"/>
    </row>
    <row r="63" spans="1:14" s="47" customFormat="1" ht="24.75" customHeight="1">
      <c r="A63" s="30"/>
      <c r="B63" s="178"/>
      <c r="C63" s="46"/>
      <c r="D63" s="98"/>
      <c r="E63" s="44"/>
      <c r="F63" s="95"/>
      <c r="G63" s="99"/>
      <c r="H63" s="86"/>
      <c r="I63" s="99"/>
      <c r="J63" s="86"/>
      <c r="K63" s="99"/>
      <c r="L63" s="86"/>
      <c r="M63" s="99"/>
      <c r="N63" s="86"/>
    </row>
    <row r="64" spans="1:14" s="47" customFormat="1" ht="24.75" customHeight="1">
      <c r="A64" s="30"/>
      <c r="B64" s="178"/>
      <c r="C64" s="46"/>
      <c r="D64" s="98"/>
      <c r="E64" s="44"/>
      <c r="F64" s="95"/>
      <c r="G64" s="99"/>
      <c r="H64" s="86"/>
      <c r="I64" s="99"/>
      <c r="J64" s="86"/>
      <c r="K64" s="99"/>
      <c r="L64" s="86"/>
      <c r="M64" s="99"/>
      <c r="N64" s="86"/>
    </row>
    <row r="65" spans="1:14" s="47" customFormat="1" ht="24.75" customHeight="1">
      <c r="A65" s="30"/>
      <c r="B65" s="178"/>
      <c r="C65" s="46"/>
      <c r="D65" s="98"/>
      <c r="E65" s="44"/>
      <c r="F65" s="95"/>
      <c r="G65" s="99"/>
      <c r="H65" s="86"/>
      <c r="I65" s="99"/>
      <c r="J65" s="86"/>
      <c r="K65" s="99"/>
      <c r="L65" s="86"/>
      <c r="M65" s="99"/>
      <c r="N65" s="86"/>
    </row>
    <row r="66" spans="1:14" s="47" customFormat="1" ht="24.75" customHeight="1">
      <c r="A66" s="30"/>
      <c r="B66" s="178"/>
      <c r="C66" s="46"/>
      <c r="D66" s="98"/>
      <c r="E66" s="44"/>
      <c r="F66" s="95"/>
      <c r="G66" s="99"/>
      <c r="H66" s="86"/>
      <c r="I66" s="99"/>
      <c r="J66" s="86"/>
      <c r="K66" s="99"/>
      <c r="L66" s="86"/>
      <c r="M66" s="99"/>
      <c r="N66" s="86"/>
    </row>
    <row r="67" spans="1:14" s="47" customFormat="1" ht="24.75" customHeight="1">
      <c r="A67" s="30"/>
      <c r="B67" s="178"/>
      <c r="C67" s="46"/>
      <c r="D67" s="98"/>
      <c r="E67" s="44"/>
      <c r="F67" s="95"/>
      <c r="G67" s="99"/>
      <c r="H67" s="86"/>
      <c r="I67" s="99"/>
      <c r="J67" s="86"/>
      <c r="K67" s="99"/>
      <c r="L67" s="86"/>
      <c r="M67" s="99"/>
      <c r="N67" s="86"/>
    </row>
    <row r="68" spans="1:14" s="47" customFormat="1" ht="24.75" customHeight="1">
      <c r="A68" s="30"/>
      <c r="B68" s="87"/>
      <c r="C68" s="46"/>
      <c r="D68" s="98"/>
      <c r="E68" s="44"/>
      <c r="F68" s="95"/>
      <c r="G68" s="99"/>
      <c r="H68" s="86"/>
      <c r="I68" s="99"/>
      <c r="J68" s="86"/>
      <c r="K68" s="99"/>
      <c r="L68" s="86"/>
      <c r="M68" s="99"/>
      <c r="N68" s="86"/>
    </row>
    <row r="69" spans="1:14" s="47" customFormat="1" ht="24.75" customHeight="1">
      <c r="A69" s="30"/>
      <c r="B69" s="87"/>
      <c r="C69" s="46"/>
      <c r="D69" s="98"/>
      <c r="E69" s="44"/>
      <c r="F69" s="95"/>
      <c r="G69" s="99"/>
      <c r="H69" s="86"/>
      <c r="I69" s="99"/>
      <c r="J69" s="86"/>
      <c r="K69" s="99"/>
      <c r="L69" s="86"/>
      <c r="M69" s="99"/>
      <c r="N69" s="86"/>
    </row>
    <row r="70" spans="1:14" s="47" customFormat="1" ht="24.75" customHeight="1">
      <c r="A70" s="30"/>
      <c r="B70" s="87"/>
      <c r="C70" s="46"/>
      <c r="D70" s="98"/>
      <c r="E70" s="44"/>
      <c r="F70" s="95"/>
      <c r="G70" s="99"/>
      <c r="H70" s="86"/>
      <c r="I70" s="99"/>
      <c r="J70" s="86"/>
      <c r="K70" s="99"/>
      <c r="L70" s="86"/>
      <c r="M70" s="99"/>
      <c r="N70" s="86"/>
    </row>
    <row r="71" spans="1:14" s="47" customFormat="1" ht="24.75" customHeight="1">
      <c r="A71" s="30"/>
      <c r="B71" s="87"/>
      <c r="C71" s="46"/>
      <c r="D71" s="98"/>
      <c r="E71" s="44"/>
      <c r="F71" s="95"/>
      <c r="G71" s="99"/>
      <c r="H71" s="86"/>
      <c r="I71" s="99"/>
      <c r="J71" s="86"/>
      <c r="K71" s="99"/>
      <c r="L71" s="86"/>
      <c r="M71" s="99"/>
      <c r="N71" s="86"/>
    </row>
    <row r="72" spans="1:14" s="47" customFormat="1" ht="24.75" customHeight="1">
      <c r="A72" s="30"/>
      <c r="B72" s="87"/>
      <c r="C72" s="46"/>
      <c r="D72" s="98"/>
      <c r="E72" s="44"/>
      <c r="F72" s="95"/>
      <c r="G72" s="99"/>
      <c r="H72" s="86"/>
      <c r="I72" s="99"/>
      <c r="J72" s="86"/>
      <c r="K72" s="99"/>
      <c r="L72" s="86"/>
      <c r="M72" s="99"/>
      <c r="N72" s="86"/>
    </row>
    <row r="73" spans="1:14" s="47" customFormat="1" ht="24.75" customHeight="1">
      <c r="A73" s="30"/>
      <c r="B73" s="87"/>
      <c r="C73" s="46"/>
      <c r="D73" s="98"/>
      <c r="E73" s="44"/>
      <c r="F73" s="95"/>
      <c r="G73" s="99"/>
      <c r="H73" s="86"/>
      <c r="I73" s="99"/>
      <c r="J73" s="86"/>
      <c r="K73" s="99"/>
      <c r="L73" s="86"/>
      <c r="M73" s="99"/>
      <c r="N73" s="86"/>
    </row>
    <row r="74" spans="1:14" s="47" customFormat="1" ht="24.75" customHeight="1">
      <c r="A74" s="30"/>
      <c r="B74" s="87"/>
      <c r="C74" s="46"/>
      <c r="D74" s="98"/>
      <c r="E74" s="44"/>
      <c r="F74" s="95"/>
      <c r="G74" s="99"/>
      <c r="H74" s="86"/>
      <c r="I74" s="99"/>
      <c r="J74" s="86"/>
      <c r="K74" s="99"/>
      <c r="L74" s="86"/>
      <c r="M74" s="99"/>
      <c r="N74" s="86"/>
    </row>
    <row r="75" spans="1:14" s="47" customFormat="1" ht="15" customHeight="1">
      <c r="A75" s="30" t="s">
        <v>31</v>
      </c>
      <c r="B75" s="40"/>
      <c r="C75" s="42"/>
      <c r="D75" s="98"/>
      <c r="E75" s="45">
        <f aca="true" t="shared" si="7" ref="E75:N75">SUM(E13:E74)</f>
        <v>0</v>
      </c>
      <c r="F75" s="45">
        <f>F14+F15+F16+F18+F20+F19+F21+F22+F23+F24+F25+F26+F27+F28+F29+F30+F31+F32+F33+F34+F35+F38+F39+F40+F41+F42+F43+F44+F45+F46+F47+F49+F50+F52+F54+F55+F56</f>
        <v>1005800</v>
      </c>
      <c r="G75" s="108">
        <f t="shared" si="7"/>
        <v>36</v>
      </c>
      <c r="H75" s="45">
        <f t="shared" si="7"/>
        <v>214100</v>
      </c>
      <c r="I75" s="108">
        <f t="shared" si="7"/>
        <v>44</v>
      </c>
      <c r="J75" s="45">
        <f t="shared" si="7"/>
        <v>324100</v>
      </c>
      <c r="K75" s="108">
        <f t="shared" si="7"/>
        <v>39</v>
      </c>
      <c r="L75" s="45">
        <f t="shared" si="7"/>
        <v>182500</v>
      </c>
      <c r="M75" s="108">
        <f t="shared" si="7"/>
        <v>35</v>
      </c>
      <c r="N75" s="45">
        <f t="shared" si="7"/>
        <v>186100</v>
      </c>
    </row>
    <row r="76" spans="1:14" ht="12.75">
      <c r="A76" s="6"/>
      <c r="B76" s="13"/>
      <c r="C76" s="54"/>
      <c r="D76" s="32"/>
      <c r="E76" s="33"/>
      <c r="F76" s="34"/>
      <c r="G76" s="34"/>
      <c r="H76" s="13"/>
      <c r="I76" s="13"/>
      <c r="J76" s="13"/>
      <c r="K76" s="13"/>
      <c r="L76" s="13"/>
      <c r="M76" s="13"/>
      <c r="N76" s="14"/>
    </row>
    <row r="77" spans="1:14" ht="12.75">
      <c r="A77" s="35"/>
      <c r="B77" s="34" t="s">
        <v>22</v>
      </c>
      <c r="C77" s="55"/>
      <c r="D77" s="36"/>
      <c r="E77" s="37"/>
      <c r="F77" s="34"/>
      <c r="G77" s="34"/>
      <c r="H77" s="34"/>
      <c r="I77" s="34"/>
      <c r="J77" s="34"/>
      <c r="K77" s="34"/>
      <c r="L77" s="34"/>
      <c r="M77" s="34"/>
      <c r="N77" s="38"/>
    </row>
    <row r="78" spans="1:14" ht="12.75">
      <c r="A78" s="35"/>
      <c r="B78" s="34"/>
      <c r="C78" s="55"/>
      <c r="D78" s="36"/>
      <c r="E78" s="37"/>
      <c r="F78" s="34"/>
      <c r="G78" s="34"/>
      <c r="H78" s="34" t="s">
        <v>23</v>
      </c>
      <c r="I78" s="34"/>
      <c r="J78" s="245" t="s">
        <v>237</v>
      </c>
      <c r="K78" s="245"/>
      <c r="L78" s="245"/>
      <c r="M78" s="34"/>
      <c r="N78" s="38"/>
    </row>
    <row r="79" spans="1:14" ht="12.75">
      <c r="A79" s="35"/>
      <c r="B79" s="34"/>
      <c r="C79" s="55"/>
      <c r="D79" s="36"/>
      <c r="E79" s="37"/>
      <c r="F79" s="34"/>
      <c r="G79" s="34"/>
      <c r="H79" s="34"/>
      <c r="I79" s="34"/>
      <c r="J79" s="246" t="s">
        <v>24</v>
      </c>
      <c r="K79" s="246"/>
      <c r="L79" s="246"/>
      <c r="M79" s="34"/>
      <c r="N79" s="38"/>
    </row>
    <row r="80" spans="1:14" ht="12.75">
      <c r="A80" s="18"/>
      <c r="B80" s="20"/>
      <c r="C80" s="50"/>
      <c r="D80" s="16"/>
      <c r="E80" s="17"/>
      <c r="F80" s="20"/>
      <c r="G80" s="20"/>
      <c r="H80" s="20"/>
      <c r="I80" s="20"/>
      <c r="J80" s="20"/>
      <c r="K80" s="20"/>
      <c r="L80" s="20"/>
      <c r="M80" s="20"/>
      <c r="N80" s="19"/>
    </row>
  </sheetData>
  <sheetProtection/>
  <mergeCells count="10">
    <mergeCell ref="J78:L78"/>
    <mergeCell ref="J79:L79"/>
    <mergeCell ref="A4:O4"/>
    <mergeCell ref="A5:O5"/>
    <mergeCell ref="G10:N10"/>
    <mergeCell ref="D11:E11"/>
    <mergeCell ref="G11:H11"/>
    <mergeCell ref="I11:J11"/>
    <mergeCell ref="K11:L11"/>
    <mergeCell ref="M11:N11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O42"/>
  <sheetViews>
    <sheetView zoomScale="85" zoomScaleNormal="85" zoomScaleSheetLayoutView="96" zoomScalePageLayoutView="0" workbookViewId="0" topLeftCell="A31">
      <selection activeCell="K50" sqref="K50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spans="1:14" ht="12.75">
      <c r="A1" s="1" t="s">
        <v>33</v>
      </c>
      <c r="K1" s="75" t="s">
        <v>36</v>
      </c>
      <c r="L1" s="76"/>
      <c r="M1" s="76"/>
      <c r="N1" s="77"/>
    </row>
    <row r="2" spans="11:14" ht="12.75">
      <c r="K2" s="78" t="s">
        <v>35</v>
      </c>
      <c r="L2" s="79"/>
      <c r="M2" s="79"/>
      <c r="N2" s="80"/>
    </row>
    <row r="3" spans="11:14" ht="13.5" thickBot="1">
      <c r="K3" s="81" t="s">
        <v>34</v>
      </c>
      <c r="L3" s="82"/>
      <c r="M3" s="82"/>
      <c r="N3" s="83"/>
    </row>
    <row r="4" spans="1:15" ht="12.75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8" t="s">
        <v>251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3:6" ht="12.75">
      <c r="C6" s="48"/>
      <c r="D6" s="3"/>
      <c r="E6" s="4"/>
      <c r="F6" s="2"/>
    </row>
    <row r="7" spans="1:5" ht="12.75">
      <c r="A7" s="5" t="s">
        <v>29</v>
      </c>
      <c r="B7" s="5"/>
      <c r="C7" s="48" t="s">
        <v>105</v>
      </c>
      <c r="D7" s="3"/>
      <c r="E7" s="4"/>
    </row>
    <row r="8" spans="1:14" ht="12.75">
      <c r="A8" s="6" t="s">
        <v>2</v>
      </c>
      <c r="B8" s="7"/>
      <c r="C8" s="49"/>
      <c r="D8" s="8"/>
      <c r="E8" s="9"/>
      <c r="F8" s="10" t="s">
        <v>3</v>
      </c>
      <c r="G8" s="11"/>
      <c r="H8" s="11"/>
      <c r="I8" s="11"/>
      <c r="J8" s="12"/>
      <c r="K8" s="13" t="s">
        <v>10</v>
      </c>
      <c r="L8" s="13"/>
      <c r="M8" s="13"/>
      <c r="N8" s="14"/>
    </row>
    <row r="9" spans="1:14" ht="12.75">
      <c r="A9" s="15" t="s">
        <v>30</v>
      </c>
      <c r="B9" s="5"/>
      <c r="C9" s="50" t="s">
        <v>45</v>
      </c>
      <c r="D9" s="16"/>
      <c r="E9" s="17"/>
      <c r="F9" s="18" t="s">
        <v>4</v>
      </c>
      <c r="G9" s="18" t="s">
        <v>5</v>
      </c>
      <c r="H9" s="19"/>
      <c r="I9" s="10" t="s">
        <v>6</v>
      </c>
      <c r="J9" s="12"/>
      <c r="K9" s="20" t="s">
        <v>7</v>
      </c>
      <c r="L9" s="20"/>
      <c r="M9" s="20"/>
      <c r="N9" s="19"/>
    </row>
    <row r="10" spans="1:14" ht="12.75">
      <c r="A10" s="21"/>
      <c r="B10" s="6"/>
      <c r="C10" s="51"/>
      <c r="D10" s="22"/>
      <c r="E10" s="23"/>
      <c r="F10" s="6"/>
      <c r="G10" s="249" t="s">
        <v>8</v>
      </c>
      <c r="H10" s="250"/>
      <c r="I10" s="250"/>
      <c r="J10" s="250"/>
      <c r="K10" s="250"/>
      <c r="L10" s="250"/>
      <c r="M10" s="250"/>
      <c r="N10" s="251"/>
    </row>
    <row r="11" spans="1:14" ht="12.75">
      <c r="A11" s="24" t="s">
        <v>9</v>
      </c>
      <c r="B11" s="25" t="s">
        <v>11</v>
      </c>
      <c r="C11" s="52" t="s">
        <v>12</v>
      </c>
      <c r="D11" s="252" t="s">
        <v>13</v>
      </c>
      <c r="E11" s="253"/>
      <c r="F11" s="25" t="s">
        <v>14</v>
      </c>
      <c r="G11" s="249" t="s">
        <v>15</v>
      </c>
      <c r="H11" s="251"/>
      <c r="I11" s="249" t="s">
        <v>16</v>
      </c>
      <c r="J11" s="251"/>
      <c r="K11" s="249" t="s">
        <v>17</v>
      </c>
      <c r="L11" s="251"/>
      <c r="M11" s="249" t="s">
        <v>18</v>
      </c>
      <c r="N11" s="251"/>
    </row>
    <row r="12" spans="1:14" ht="12.75">
      <c r="A12" s="26"/>
      <c r="B12" s="18"/>
      <c r="C12" s="53"/>
      <c r="D12" s="27"/>
      <c r="E12" s="28"/>
      <c r="F12" s="18"/>
      <c r="G12" s="29" t="s">
        <v>19</v>
      </c>
      <c r="H12" s="30" t="s">
        <v>20</v>
      </c>
      <c r="I12" s="30" t="s">
        <v>19</v>
      </c>
      <c r="J12" s="30" t="s">
        <v>21</v>
      </c>
      <c r="K12" s="29" t="s">
        <v>19</v>
      </c>
      <c r="L12" s="31" t="s">
        <v>21</v>
      </c>
      <c r="M12" s="29" t="s">
        <v>19</v>
      </c>
      <c r="N12" s="29" t="s">
        <v>20</v>
      </c>
    </row>
    <row r="13" spans="1:14" s="47" customFormat="1" ht="24.75" customHeight="1">
      <c r="A13" s="30">
        <v>1</v>
      </c>
      <c r="B13" s="147" t="s">
        <v>55</v>
      </c>
      <c r="C13" s="46"/>
      <c r="D13" s="98"/>
      <c r="E13" s="44"/>
      <c r="F13" s="95"/>
      <c r="G13" s="99"/>
      <c r="H13" s="86"/>
      <c r="I13" s="99"/>
      <c r="J13" s="86"/>
      <c r="K13" s="99"/>
      <c r="L13" s="86"/>
      <c r="M13" s="99"/>
      <c r="N13" s="86"/>
    </row>
    <row r="14" spans="1:14" s="47" customFormat="1" ht="24.75" customHeight="1">
      <c r="A14" s="30"/>
      <c r="B14" s="120" t="s">
        <v>238</v>
      </c>
      <c r="C14" s="127">
        <v>50000</v>
      </c>
      <c r="D14" s="98">
        <v>1</v>
      </c>
      <c r="E14" s="44" t="s">
        <v>110</v>
      </c>
      <c r="F14" s="127">
        <v>50000</v>
      </c>
      <c r="G14" s="99">
        <v>1</v>
      </c>
      <c r="H14" s="127">
        <v>50000</v>
      </c>
      <c r="I14" s="99"/>
      <c r="J14" s="86"/>
      <c r="K14" s="99"/>
      <c r="L14" s="86"/>
      <c r="M14" s="99"/>
      <c r="N14" s="86"/>
    </row>
    <row r="15" spans="1:14" s="47" customFormat="1" ht="24.75" customHeight="1">
      <c r="A15" s="30"/>
      <c r="B15" s="120" t="s">
        <v>239</v>
      </c>
      <c r="C15" s="127">
        <v>35000</v>
      </c>
      <c r="D15" s="98">
        <v>1</v>
      </c>
      <c r="E15" s="44" t="s">
        <v>110</v>
      </c>
      <c r="F15" s="127">
        <v>35000</v>
      </c>
      <c r="G15" s="99">
        <v>1</v>
      </c>
      <c r="H15" s="127">
        <v>35000</v>
      </c>
      <c r="I15" s="99"/>
      <c r="J15" s="86"/>
      <c r="K15" s="99"/>
      <c r="L15" s="86"/>
      <c r="M15" s="99"/>
      <c r="N15" s="86"/>
    </row>
    <row r="16" spans="1:14" s="47" customFormat="1" ht="24.75" customHeight="1">
      <c r="A16" s="30"/>
      <c r="B16" s="120" t="s">
        <v>240</v>
      </c>
      <c r="C16" s="127">
        <v>3000</v>
      </c>
      <c r="D16" s="98">
        <v>1</v>
      </c>
      <c r="E16" s="44" t="s">
        <v>110</v>
      </c>
      <c r="F16" s="127">
        <v>3000</v>
      </c>
      <c r="G16" s="99">
        <v>1</v>
      </c>
      <c r="H16" s="127">
        <v>3000</v>
      </c>
      <c r="I16" s="99"/>
      <c r="J16" s="86"/>
      <c r="K16" s="99"/>
      <c r="L16" s="86"/>
      <c r="M16" s="99"/>
      <c r="N16" s="86"/>
    </row>
    <row r="17" spans="1:14" s="47" customFormat="1" ht="24.75" customHeight="1">
      <c r="A17" s="30">
        <v>2</v>
      </c>
      <c r="B17" s="147" t="s">
        <v>69</v>
      </c>
      <c r="C17" s="46"/>
      <c r="D17" s="98"/>
      <c r="E17" s="44"/>
      <c r="F17" s="95"/>
      <c r="G17" s="99"/>
      <c r="H17" s="86"/>
      <c r="I17" s="99"/>
      <c r="J17" s="86"/>
      <c r="K17" s="99"/>
      <c r="L17" s="86"/>
      <c r="M17" s="99"/>
      <c r="N17" s="86"/>
    </row>
    <row r="18" spans="1:14" s="47" customFormat="1" ht="24.75" customHeight="1">
      <c r="A18" s="30"/>
      <c r="B18" s="172" t="s">
        <v>241</v>
      </c>
      <c r="C18" s="127">
        <v>2000</v>
      </c>
      <c r="D18" s="125">
        <v>12</v>
      </c>
      <c r="E18" s="44" t="s">
        <v>56</v>
      </c>
      <c r="F18" s="95">
        <f>D18*C18</f>
        <v>24000</v>
      </c>
      <c r="G18" s="99">
        <v>3</v>
      </c>
      <c r="H18" s="86">
        <f>G18*C18</f>
        <v>6000</v>
      </c>
      <c r="I18" s="99">
        <v>3</v>
      </c>
      <c r="J18" s="86">
        <f>I18*C18</f>
        <v>6000</v>
      </c>
      <c r="K18" s="99">
        <v>3</v>
      </c>
      <c r="L18" s="86">
        <f>K18*C18</f>
        <v>6000</v>
      </c>
      <c r="M18" s="99">
        <v>3</v>
      </c>
      <c r="N18" s="86">
        <f>M18*C18</f>
        <v>6000</v>
      </c>
    </row>
    <row r="19" spans="1:14" s="47" customFormat="1" ht="24.75" customHeight="1">
      <c r="A19" s="30"/>
      <c r="B19" s="122" t="s">
        <v>241</v>
      </c>
      <c r="C19" s="127">
        <v>5000</v>
      </c>
      <c r="D19" s="125">
        <v>1</v>
      </c>
      <c r="E19" s="44" t="s">
        <v>56</v>
      </c>
      <c r="F19" s="95">
        <f>D19*C19</f>
        <v>5000</v>
      </c>
      <c r="G19" s="99"/>
      <c r="H19" s="86"/>
      <c r="I19" s="99"/>
      <c r="J19" s="86"/>
      <c r="K19" s="99"/>
      <c r="L19" s="86"/>
      <c r="M19" s="99">
        <v>1</v>
      </c>
      <c r="N19" s="86">
        <f>M19*C19</f>
        <v>5000</v>
      </c>
    </row>
    <row r="20" spans="1:14" s="47" customFormat="1" ht="24.75" customHeight="1">
      <c r="A20" s="30"/>
      <c r="B20" s="122" t="s">
        <v>242</v>
      </c>
      <c r="C20" s="127">
        <v>2000</v>
      </c>
      <c r="D20" s="125">
        <v>12</v>
      </c>
      <c r="E20" s="44" t="s">
        <v>56</v>
      </c>
      <c r="F20" s="95">
        <f>D20*C20</f>
        <v>24000</v>
      </c>
      <c r="G20" s="99">
        <v>3</v>
      </c>
      <c r="H20" s="86">
        <f>G20*C20</f>
        <v>6000</v>
      </c>
      <c r="I20" s="99">
        <v>3</v>
      </c>
      <c r="J20" s="86">
        <f>I20*C20</f>
        <v>6000</v>
      </c>
      <c r="K20" s="99">
        <v>3</v>
      </c>
      <c r="L20" s="86">
        <f>K20*C20</f>
        <v>6000</v>
      </c>
      <c r="M20" s="99">
        <v>3</v>
      </c>
      <c r="N20" s="86">
        <f>M20*C20</f>
        <v>6000</v>
      </c>
    </row>
    <row r="21" spans="1:14" s="47" customFormat="1" ht="24.75" customHeight="1">
      <c r="A21" s="30"/>
      <c r="B21" s="122" t="s">
        <v>243</v>
      </c>
      <c r="C21" s="127">
        <v>5000</v>
      </c>
      <c r="D21" s="125">
        <v>1</v>
      </c>
      <c r="E21" s="44" t="s">
        <v>56</v>
      </c>
      <c r="F21" s="95">
        <f>D21*C21</f>
        <v>5000</v>
      </c>
      <c r="G21" s="99"/>
      <c r="H21" s="86"/>
      <c r="I21" s="99"/>
      <c r="J21" s="86"/>
      <c r="K21" s="99"/>
      <c r="L21" s="86"/>
      <c r="M21" s="99">
        <v>1</v>
      </c>
      <c r="N21" s="86">
        <f>M21*C21</f>
        <v>5000</v>
      </c>
    </row>
    <row r="22" spans="1:14" s="47" customFormat="1" ht="24.75" customHeight="1">
      <c r="A22" s="30"/>
      <c r="B22" s="185" t="s">
        <v>244</v>
      </c>
      <c r="C22" s="127">
        <v>1000</v>
      </c>
      <c r="D22" s="125">
        <v>20</v>
      </c>
      <c r="E22" s="44" t="s">
        <v>56</v>
      </c>
      <c r="F22" s="95">
        <f>D22*C22</f>
        <v>20000</v>
      </c>
      <c r="G22" s="99">
        <v>6</v>
      </c>
      <c r="H22" s="86">
        <f>G22*C22</f>
        <v>6000</v>
      </c>
      <c r="I22" s="99">
        <v>6</v>
      </c>
      <c r="J22" s="86">
        <f>I22*C22</f>
        <v>6000</v>
      </c>
      <c r="K22" s="99">
        <v>6</v>
      </c>
      <c r="L22" s="86">
        <f>K22*C22</f>
        <v>6000</v>
      </c>
      <c r="M22" s="99">
        <v>2</v>
      </c>
      <c r="N22" s="86">
        <f>M22*C22</f>
        <v>2000</v>
      </c>
    </row>
    <row r="23" spans="1:14" s="47" customFormat="1" ht="24.75" customHeight="1">
      <c r="A23" s="30">
        <v>3</v>
      </c>
      <c r="B23" s="147" t="s">
        <v>247</v>
      </c>
      <c r="C23" s="46"/>
      <c r="D23" s="98"/>
      <c r="E23" s="44"/>
      <c r="F23" s="95"/>
      <c r="G23" s="99"/>
      <c r="H23" s="86"/>
      <c r="I23" s="99"/>
      <c r="J23" s="86"/>
      <c r="K23" s="99"/>
      <c r="L23" s="86"/>
      <c r="M23" s="99"/>
      <c r="N23" s="86"/>
    </row>
    <row r="24" spans="1:14" s="47" customFormat="1" ht="24.75" customHeight="1">
      <c r="A24" s="30"/>
      <c r="B24" s="122" t="s">
        <v>245</v>
      </c>
      <c r="C24" s="46">
        <v>10000</v>
      </c>
      <c r="D24" s="98">
        <v>10</v>
      </c>
      <c r="E24" s="44" t="s">
        <v>56</v>
      </c>
      <c r="F24" s="95">
        <v>100000</v>
      </c>
      <c r="G24" s="99">
        <v>2</v>
      </c>
      <c r="H24" s="86">
        <v>20000</v>
      </c>
      <c r="I24" s="99">
        <v>6</v>
      </c>
      <c r="J24" s="86">
        <v>60000</v>
      </c>
      <c r="K24" s="99">
        <v>2</v>
      </c>
      <c r="L24" s="86">
        <v>20000</v>
      </c>
      <c r="M24" s="99"/>
      <c r="N24" s="86"/>
    </row>
    <row r="25" spans="1:14" s="47" customFormat="1" ht="24.75" customHeight="1">
      <c r="A25" s="30"/>
      <c r="B25" s="122" t="s">
        <v>246</v>
      </c>
      <c r="C25" s="46"/>
      <c r="D25" s="98"/>
      <c r="E25" s="44"/>
      <c r="F25" s="95"/>
      <c r="G25" s="99"/>
      <c r="H25" s="86"/>
      <c r="I25" s="99"/>
      <c r="J25" s="86"/>
      <c r="K25" s="99"/>
      <c r="L25" s="86"/>
      <c r="M25" s="99"/>
      <c r="N25" s="86"/>
    </row>
    <row r="26" spans="1:14" s="47" customFormat="1" ht="24.75" customHeight="1">
      <c r="A26" s="30">
        <v>4</v>
      </c>
      <c r="B26" s="147" t="s">
        <v>134</v>
      </c>
      <c r="C26" s="46"/>
      <c r="D26" s="98"/>
      <c r="E26" s="44"/>
      <c r="F26" s="95"/>
      <c r="G26" s="99"/>
      <c r="H26" s="86"/>
      <c r="I26" s="99"/>
      <c r="J26" s="86"/>
      <c r="K26" s="99"/>
      <c r="L26" s="86"/>
      <c r="M26" s="99"/>
      <c r="N26" s="86"/>
    </row>
    <row r="27" spans="1:14" s="47" customFormat="1" ht="24.75" customHeight="1">
      <c r="A27" s="30"/>
      <c r="B27" s="178" t="s">
        <v>248</v>
      </c>
      <c r="C27" s="46">
        <v>5000</v>
      </c>
      <c r="D27" s="98">
        <v>3</v>
      </c>
      <c r="E27" s="44" t="s">
        <v>56</v>
      </c>
      <c r="F27" s="95">
        <v>15000</v>
      </c>
      <c r="G27" s="99">
        <v>1</v>
      </c>
      <c r="H27" s="86">
        <v>5000</v>
      </c>
      <c r="I27" s="99"/>
      <c r="J27" s="86"/>
      <c r="K27" s="99">
        <v>1</v>
      </c>
      <c r="L27" s="86">
        <v>5000</v>
      </c>
      <c r="M27" s="99">
        <v>1</v>
      </c>
      <c r="N27" s="86">
        <v>5000</v>
      </c>
    </row>
    <row r="28" spans="1:14" s="47" customFormat="1" ht="24.75" customHeight="1">
      <c r="A28" s="30">
        <v>5</v>
      </c>
      <c r="B28" s="147" t="s">
        <v>249</v>
      </c>
      <c r="C28" s="46"/>
      <c r="D28" s="98"/>
      <c r="E28" s="44"/>
      <c r="F28" s="95"/>
      <c r="G28" s="99"/>
      <c r="H28" s="86"/>
      <c r="I28" s="99"/>
      <c r="J28" s="86"/>
      <c r="K28" s="99"/>
      <c r="L28" s="86"/>
      <c r="M28" s="99"/>
      <c r="N28" s="86"/>
    </row>
    <row r="29" spans="1:14" s="47" customFormat="1" ht="24.75" customHeight="1">
      <c r="A29" s="30"/>
      <c r="B29" s="87" t="s">
        <v>136</v>
      </c>
      <c r="C29" s="46">
        <v>2000</v>
      </c>
      <c r="D29" s="98">
        <v>12</v>
      </c>
      <c r="E29" s="44" t="s">
        <v>56</v>
      </c>
      <c r="F29" s="95">
        <v>24000</v>
      </c>
      <c r="G29" s="99">
        <v>3</v>
      </c>
      <c r="H29" s="86">
        <v>6000</v>
      </c>
      <c r="I29" s="99">
        <v>3</v>
      </c>
      <c r="J29" s="86">
        <v>6000</v>
      </c>
      <c r="K29" s="99">
        <v>3</v>
      </c>
      <c r="L29" s="86">
        <v>6000</v>
      </c>
      <c r="M29" s="99">
        <v>3</v>
      </c>
      <c r="N29" s="86">
        <v>6000</v>
      </c>
    </row>
    <row r="30" spans="1:14" s="47" customFormat="1" ht="24.75" customHeight="1">
      <c r="A30" s="30"/>
      <c r="B30" s="87"/>
      <c r="C30" s="46"/>
      <c r="D30" s="98"/>
      <c r="E30" s="44"/>
      <c r="F30" s="95"/>
      <c r="G30" s="99"/>
      <c r="H30" s="86"/>
      <c r="I30" s="99"/>
      <c r="J30" s="86"/>
      <c r="K30" s="99"/>
      <c r="L30" s="86"/>
      <c r="M30" s="99"/>
      <c r="N30" s="86"/>
    </row>
    <row r="31" spans="1:14" s="47" customFormat="1" ht="24.75" customHeight="1">
      <c r="A31" s="30"/>
      <c r="B31" s="87"/>
      <c r="C31" s="46"/>
      <c r="D31" s="98"/>
      <c r="E31" s="44"/>
      <c r="F31" s="95"/>
      <c r="G31" s="99"/>
      <c r="H31" s="86"/>
      <c r="I31" s="99"/>
      <c r="J31" s="86"/>
      <c r="K31" s="99"/>
      <c r="L31" s="86"/>
      <c r="M31" s="99"/>
      <c r="N31" s="86"/>
    </row>
    <row r="32" spans="1:14" s="47" customFormat="1" ht="24.75" customHeight="1">
      <c r="A32" s="30"/>
      <c r="B32" s="87"/>
      <c r="C32" s="46"/>
      <c r="D32" s="98"/>
      <c r="E32" s="44"/>
      <c r="F32" s="95"/>
      <c r="G32" s="99"/>
      <c r="H32" s="86"/>
      <c r="I32" s="99"/>
      <c r="J32" s="86"/>
      <c r="K32" s="99"/>
      <c r="L32" s="86"/>
      <c r="M32" s="99"/>
      <c r="N32" s="86"/>
    </row>
    <row r="33" spans="1:14" s="47" customFormat="1" ht="24.75" customHeight="1">
      <c r="A33" s="30"/>
      <c r="B33" s="87"/>
      <c r="C33" s="46"/>
      <c r="D33" s="98"/>
      <c r="E33" s="44"/>
      <c r="F33" s="95"/>
      <c r="G33" s="99"/>
      <c r="H33" s="86"/>
      <c r="I33" s="99"/>
      <c r="J33" s="86"/>
      <c r="K33" s="99"/>
      <c r="L33" s="86"/>
      <c r="M33" s="99"/>
      <c r="N33" s="86"/>
    </row>
    <row r="34" spans="1:14" s="47" customFormat="1" ht="24.75" customHeight="1">
      <c r="A34" s="30"/>
      <c r="B34" s="87"/>
      <c r="C34" s="46"/>
      <c r="D34" s="98"/>
      <c r="E34" s="44"/>
      <c r="F34" s="95"/>
      <c r="G34" s="99"/>
      <c r="H34" s="86"/>
      <c r="I34" s="99"/>
      <c r="J34" s="86"/>
      <c r="K34" s="99"/>
      <c r="L34" s="86"/>
      <c r="M34" s="99"/>
      <c r="N34" s="86"/>
    </row>
    <row r="35" spans="1:14" s="47" customFormat="1" ht="24.75" customHeight="1">
      <c r="A35" s="30"/>
      <c r="B35" s="87"/>
      <c r="C35" s="46"/>
      <c r="D35" s="98"/>
      <c r="E35" s="44"/>
      <c r="F35" s="95"/>
      <c r="G35" s="99"/>
      <c r="H35" s="86"/>
      <c r="I35" s="99"/>
      <c r="J35" s="86"/>
      <c r="K35" s="99"/>
      <c r="L35" s="86"/>
      <c r="M35" s="99"/>
      <c r="N35" s="86"/>
    </row>
    <row r="36" spans="1:14" s="47" customFormat="1" ht="24.75" customHeight="1">
      <c r="A36" s="30"/>
      <c r="B36" s="87"/>
      <c r="C36" s="46"/>
      <c r="D36" s="98"/>
      <c r="E36" s="44"/>
      <c r="F36" s="95"/>
      <c r="G36" s="99"/>
      <c r="H36" s="86"/>
      <c r="I36" s="99"/>
      <c r="J36" s="86"/>
      <c r="K36" s="99"/>
      <c r="L36" s="86"/>
      <c r="M36" s="99"/>
      <c r="N36" s="86"/>
    </row>
    <row r="37" spans="1:14" s="47" customFormat="1" ht="15" customHeight="1">
      <c r="A37" s="30" t="s">
        <v>31</v>
      </c>
      <c r="B37" s="40"/>
      <c r="C37" s="42"/>
      <c r="D37" s="108">
        <f aca="true" t="shared" si="0" ref="D37:N37">SUM(D13:D36)</f>
        <v>74</v>
      </c>
      <c r="E37" s="45">
        <f t="shared" si="0"/>
        <v>0</v>
      </c>
      <c r="F37" s="45">
        <f t="shared" si="0"/>
        <v>305000</v>
      </c>
      <c r="G37" s="108">
        <f t="shared" si="0"/>
        <v>21</v>
      </c>
      <c r="H37" s="45">
        <f t="shared" si="0"/>
        <v>137000</v>
      </c>
      <c r="I37" s="108">
        <f t="shared" si="0"/>
        <v>21</v>
      </c>
      <c r="J37" s="45">
        <f t="shared" si="0"/>
        <v>84000</v>
      </c>
      <c r="K37" s="108">
        <f t="shared" si="0"/>
        <v>18</v>
      </c>
      <c r="L37" s="45">
        <f t="shared" si="0"/>
        <v>49000</v>
      </c>
      <c r="M37" s="108">
        <f t="shared" si="0"/>
        <v>14</v>
      </c>
      <c r="N37" s="45">
        <f t="shared" si="0"/>
        <v>35000</v>
      </c>
    </row>
    <row r="38" spans="1:14" ht="12.75">
      <c r="A38" s="6"/>
      <c r="B38" s="13"/>
      <c r="C38" s="54"/>
      <c r="D38" s="32"/>
      <c r="E38" s="33"/>
      <c r="F38" s="34"/>
      <c r="G38" s="34"/>
      <c r="H38" s="13"/>
      <c r="I38" s="13"/>
      <c r="J38" s="13"/>
      <c r="K38" s="13"/>
      <c r="L38" s="13"/>
      <c r="M38" s="13"/>
      <c r="N38" s="14"/>
    </row>
    <row r="39" spans="1:14" ht="12.75">
      <c r="A39" s="35"/>
      <c r="B39" s="34" t="s">
        <v>22</v>
      </c>
      <c r="C39" s="55"/>
      <c r="D39" s="36"/>
      <c r="E39" s="37"/>
      <c r="F39" s="34"/>
      <c r="G39" s="34"/>
      <c r="H39" s="34"/>
      <c r="I39" s="34"/>
      <c r="J39" s="34"/>
      <c r="K39" s="34"/>
      <c r="L39" s="34"/>
      <c r="M39" s="34"/>
      <c r="N39" s="38"/>
    </row>
    <row r="40" spans="1:14" ht="12.75">
      <c r="A40" s="35"/>
      <c r="B40" s="34"/>
      <c r="C40" s="55"/>
      <c r="D40" s="36"/>
      <c r="E40" s="37"/>
      <c r="F40" s="34"/>
      <c r="G40" s="34"/>
      <c r="H40" s="34" t="s">
        <v>23</v>
      </c>
      <c r="I40" s="34"/>
      <c r="J40" s="245" t="s">
        <v>250</v>
      </c>
      <c r="K40" s="245"/>
      <c r="L40" s="245"/>
      <c r="M40" s="34"/>
      <c r="N40" s="38"/>
    </row>
    <row r="41" spans="1:14" ht="12.75">
      <c r="A41" s="35"/>
      <c r="B41" s="34"/>
      <c r="C41" s="55"/>
      <c r="D41" s="36"/>
      <c r="E41" s="37"/>
      <c r="F41" s="34"/>
      <c r="G41" s="34"/>
      <c r="H41" s="34"/>
      <c r="I41" s="34"/>
      <c r="J41" s="246" t="s">
        <v>24</v>
      </c>
      <c r="K41" s="246"/>
      <c r="L41" s="246"/>
      <c r="M41" s="34"/>
      <c r="N41" s="38"/>
    </row>
    <row r="42" spans="1:14" ht="12.75">
      <c r="A42" s="18"/>
      <c r="B42" s="20"/>
      <c r="C42" s="50"/>
      <c r="D42" s="16"/>
      <c r="E42" s="17"/>
      <c r="F42" s="20"/>
      <c r="G42" s="20"/>
      <c r="H42" s="20"/>
      <c r="I42" s="20"/>
      <c r="J42" s="20"/>
      <c r="K42" s="20"/>
      <c r="L42" s="20"/>
      <c r="M42" s="20"/>
      <c r="N42" s="19"/>
    </row>
    <row r="43" ht="12.75"/>
  </sheetData>
  <sheetProtection/>
  <mergeCells count="10">
    <mergeCell ref="J40:L40"/>
    <mergeCell ref="J41:L41"/>
    <mergeCell ref="A4:O4"/>
    <mergeCell ref="A5:O5"/>
    <mergeCell ref="G10:N10"/>
    <mergeCell ref="D11:E11"/>
    <mergeCell ref="G11:H11"/>
    <mergeCell ref="I11:J11"/>
    <mergeCell ref="K11:L11"/>
    <mergeCell ref="M11:N11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69"/>
  <sheetViews>
    <sheetView zoomScale="85" zoomScaleNormal="85" zoomScaleSheetLayoutView="96" zoomScalePageLayoutView="0" workbookViewId="0" topLeftCell="A1">
      <selection activeCell="F65" sqref="F65"/>
    </sheetView>
  </sheetViews>
  <sheetFormatPr defaultColWidth="9.140625" defaultRowHeight="12.75"/>
  <cols>
    <col min="1" max="1" width="10.7109375" style="1" customWidth="1"/>
    <col min="2" max="2" width="42.5742187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spans="1:14" ht="12.75">
      <c r="A1" s="1" t="s">
        <v>33</v>
      </c>
      <c r="K1" s="75" t="s">
        <v>36</v>
      </c>
      <c r="L1" s="76"/>
      <c r="M1" s="76"/>
      <c r="N1" s="77"/>
    </row>
    <row r="2" spans="11:14" ht="12.75">
      <c r="K2" s="78" t="s">
        <v>35</v>
      </c>
      <c r="L2" s="79"/>
      <c r="M2" s="79"/>
      <c r="N2" s="80"/>
    </row>
    <row r="3" spans="11:14" ht="13.5" thickBot="1">
      <c r="K3" s="81" t="s">
        <v>34</v>
      </c>
      <c r="L3" s="82"/>
      <c r="M3" s="82"/>
      <c r="N3" s="83"/>
    </row>
    <row r="4" spans="1:15" ht="12.75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8" t="s">
        <v>251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3:6" ht="12.75">
      <c r="C6" s="48"/>
      <c r="D6" s="3"/>
      <c r="E6" s="4"/>
      <c r="F6" s="2"/>
    </row>
    <row r="7" spans="1:5" ht="12.75">
      <c r="A7" s="5" t="s">
        <v>29</v>
      </c>
      <c r="B7" s="5"/>
      <c r="C7" s="48" t="s">
        <v>105</v>
      </c>
      <c r="D7" s="3"/>
      <c r="E7" s="4"/>
    </row>
    <row r="8" spans="1:14" ht="12.75">
      <c r="A8" s="6" t="s">
        <v>2</v>
      </c>
      <c r="B8" s="7"/>
      <c r="C8" s="49"/>
      <c r="D8" s="8"/>
      <c r="E8" s="9"/>
      <c r="F8" s="10" t="s">
        <v>3</v>
      </c>
      <c r="G8" s="11"/>
      <c r="H8" s="11"/>
      <c r="I8" s="11"/>
      <c r="J8" s="12"/>
      <c r="K8" s="13" t="s">
        <v>10</v>
      </c>
      <c r="L8" s="13"/>
      <c r="M8" s="13"/>
      <c r="N8" s="14"/>
    </row>
    <row r="9" spans="1:14" ht="12.75">
      <c r="A9" s="15" t="s">
        <v>30</v>
      </c>
      <c r="B9" s="5"/>
      <c r="C9" s="50" t="s">
        <v>46</v>
      </c>
      <c r="D9" s="16"/>
      <c r="E9" s="17"/>
      <c r="F9" s="18" t="s">
        <v>4</v>
      </c>
      <c r="G9" s="18" t="s">
        <v>5</v>
      </c>
      <c r="H9" s="19"/>
      <c r="I9" s="10" t="s">
        <v>6</v>
      </c>
      <c r="J9" s="12"/>
      <c r="K9" s="20" t="s">
        <v>7</v>
      </c>
      <c r="L9" s="20"/>
      <c r="M9" s="20"/>
      <c r="N9" s="19"/>
    </row>
    <row r="10" spans="1:14" ht="12.75">
      <c r="A10" s="21"/>
      <c r="B10" s="6"/>
      <c r="C10" s="51"/>
      <c r="D10" s="22"/>
      <c r="E10" s="23"/>
      <c r="F10" s="6"/>
      <c r="G10" s="249" t="s">
        <v>8</v>
      </c>
      <c r="H10" s="250"/>
      <c r="I10" s="250"/>
      <c r="J10" s="250"/>
      <c r="K10" s="250"/>
      <c r="L10" s="250"/>
      <c r="M10" s="250"/>
      <c r="N10" s="251"/>
    </row>
    <row r="11" spans="1:14" ht="12.75">
      <c r="A11" s="24" t="s">
        <v>9</v>
      </c>
      <c r="B11" s="25" t="s">
        <v>11</v>
      </c>
      <c r="C11" s="52" t="s">
        <v>12</v>
      </c>
      <c r="D11" s="252" t="s">
        <v>13</v>
      </c>
      <c r="E11" s="253"/>
      <c r="F11" s="25" t="s">
        <v>14</v>
      </c>
      <c r="G11" s="249" t="s">
        <v>15</v>
      </c>
      <c r="H11" s="251"/>
      <c r="I11" s="249" t="s">
        <v>16</v>
      </c>
      <c r="J11" s="251"/>
      <c r="K11" s="249" t="s">
        <v>17</v>
      </c>
      <c r="L11" s="251"/>
      <c r="M11" s="249" t="s">
        <v>18</v>
      </c>
      <c r="N11" s="251"/>
    </row>
    <row r="12" spans="1:14" ht="12.75">
      <c r="A12" s="26"/>
      <c r="B12" s="18"/>
      <c r="C12" s="53"/>
      <c r="D12" s="27"/>
      <c r="E12" s="28"/>
      <c r="F12" s="18"/>
      <c r="G12" s="29" t="s">
        <v>19</v>
      </c>
      <c r="H12" s="30" t="s">
        <v>20</v>
      </c>
      <c r="I12" s="30" t="s">
        <v>19</v>
      </c>
      <c r="J12" s="30" t="s">
        <v>21</v>
      </c>
      <c r="K12" s="29" t="s">
        <v>19</v>
      </c>
      <c r="L12" s="31" t="s">
        <v>21</v>
      </c>
      <c r="M12" s="29" t="s">
        <v>19</v>
      </c>
      <c r="N12" s="29" t="s">
        <v>20</v>
      </c>
    </row>
    <row r="13" spans="1:14" s="47" customFormat="1" ht="24.75" customHeight="1">
      <c r="A13" s="30">
        <v>1</v>
      </c>
      <c r="B13" s="147" t="s">
        <v>55</v>
      </c>
      <c r="C13" s="46"/>
      <c r="D13" s="98"/>
      <c r="E13" s="44"/>
      <c r="F13" s="95"/>
      <c r="G13" s="99"/>
      <c r="H13" s="86"/>
      <c r="I13" s="99"/>
      <c r="J13" s="86"/>
      <c r="K13" s="99"/>
      <c r="L13" s="86"/>
      <c r="M13" s="99"/>
      <c r="N13" s="86"/>
    </row>
    <row r="14" spans="1:14" s="47" customFormat="1" ht="24.75" customHeight="1">
      <c r="A14" s="30"/>
      <c r="B14" s="142" t="s">
        <v>253</v>
      </c>
      <c r="C14" s="46">
        <v>30000</v>
      </c>
      <c r="D14" s="98">
        <v>1</v>
      </c>
      <c r="E14" s="44" t="s">
        <v>61</v>
      </c>
      <c r="F14" s="95">
        <v>30000</v>
      </c>
      <c r="G14" s="99"/>
      <c r="H14" s="86"/>
      <c r="I14" s="99">
        <v>1</v>
      </c>
      <c r="J14" s="86">
        <v>30000</v>
      </c>
      <c r="K14" s="99"/>
      <c r="L14" s="86"/>
      <c r="M14" s="99"/>
      <c r="N14" s="86"/>
    </row>
    <row r="15" spans="1:14" s="47" customFormat="1" ht="24.75" customHeight="1">
      <c r="A15" s="30">
        <v>2</v>
      </c>
      <c r="B15" s="147" t="s">
        <v>69</v>
      </c>
      <c r="C15" s="46"/>
      <c r="D15" s="98"/>
      <c r="E15" s="44"/>
      <c r="F15" s="95"/>
      <c r="G15" s="99"/>
      <c r="H15" s="86"/>
      <c r="I15" s="99"/>
      <c r="J15" s="86"/>
      <c r="K15" s="99"/>
      <c r="L15" s="86"/>
      <c r="M15" s="99"/>
      <c r="N15" s="86"/>
    </row>
    <row r="16" spans="1:14" s="47" customFormat="1" ht="24.75" customHeight="1">
      <c r="A16" s="30"/>
      <c r="B16" s="186" t="s">
        <v>254</v>
      </c>
      <c r="C16" s="154"/>
      <c r="D16" s="188"/>
      <c r="E16" s="44"/>
      <c r="F16" s="190">
        <v>32200</v>
      </c>
      <c r="G16" s="99"/>
      <c r="H16" s="86"/>
      <c r="I16" s="99"/>
      <c r="J16" s="86"/>
      <c r="K16" s="99"/>
      <c r="L16" s="86"/>
      <c r="M16" s="99"/>
      <c r="N16" s="86"/>
    </row>
    <row r="17" spans="1:14" s="47" customFormat="1" ht="24.75" customHeight="1">
      <c r="A17" s="30"/>
      <c r="B17" s="187" t="s">
        <v>255</v>
      </c>
      <c r="C17" s="154">
        <v>1900</v>
      </c>
      <c r="D17" s="188">
        <v>2</v>
      </c>
      <c r="E17" s="44" t="s">
        <v>56</v>
      </c>
      <c r="F17" s="95">
        <f>D17*C17</f>
        <v>3800</v>
      </c>
      <c r="G17" s="99"/>
      <c r="H17" s="86"/>
      <c r="I17" s="99">
        <v>1</v>
      </c>
      <c r="J17" s="86">
        <f>I17*C17</f>
        <v>1900</v>
      </c>
      <c r="K17" s="99"/>
      <c r="L17" s="86"/>
      <c r="M17" s="99">
        <v>1</v>
      </c>
      <c r="N17" s="86">
        <f>M17*C17</f>
        <v>1900</v>
      </c>
    </row>
    <row r="18" spans="1:14" s="47" customFormat="1" ht="24.75" customHeight="1">
      <c r="A18" s="30"/>
      <c r="B18" s="186" t="s">
        <v>256</v>
      </c>
      <c r="C18" s="145">
        <v>2900</v>
      </c>
      <c r="D18" s="189">
        <v>1</v>
      </c>
      <c r="E18" s="44" t="s">
        <v>56</v>
      </c>
      <c r="F18" s="95">
        <f aca="true" t="shared" si="0" ref="F18:F35">D18*C18</f>
        <v>2900</v>
      </c>
      <c r="G18" s="99"/>
      <c r="H18" s="86"/>
      <c r="I18" s="99"/>
      <c r="J18" s="86"/>
      <c r="K18" s="99">
        <v>1</v>
      </c>
      <c r="L18" s="86">
        <f>K18*C18</f>
        <v>2900</v>
      </c>
      <c r="M18" s="99"/>
      <c r="N18" s="86"/>
    </row>
    <row r="19" spans="1:14" s="47" customFormat="1" ht="24.75" customHeight="1">
      <c r="A19" s="30"/>
      <c r="B19" s="186" t="s">
        <v>257</v>
      </c>
      <c r="C19" s="145">
        <v>1500</v>
      </c>
      <c r="D19" s="189">
        <v>1</v>
      </c>
      <c r="E19" s="44" t="s">
        <v>56</v>
      </c>
      <c r="F19" s="95">
        <f t="shared" si="0"/>
        <v>1500</v>
      </c>
      <c r="G19" s="99"/>
      <c r="H19" s="86"/>
      <c r="I19" s="99"/>
      <c r="J19" s="86"/>
      <c r="K19" s="99">
        <v>1</v>
      </c>
      <c r="L19" s="86">
        <f aca="true" t="shared" si="1" ref="L19:L35">K19*C19</f>
        <v>1500</v>
      </c>
      <c r="M19" s="99"/>
      <c r="N19" s="86"/>
    </row>
    <row r="20" spans="1:14" s="47" customFormat="1" ht="24.75" customHeight="1">
      <c r="A20" s="30"/>
      <c r="B20" s="186" t="s">
        <v>258</v>
      </c>
      <c r="C20" s="145">
        <v>700</v>
      </c>
      <c r="D20" s="189">
        <v>4</v>
      </c>
      <c r="E20" s="44" t="s">
        <v>56</v>
      </c>
      <c r="F20" s="95">
        <f t="shared" si="0"/>
        <v>2800</v>
      </c>
      <c r="G20" s="99">
        <v>1</v>
      </c>
      <c r="H20" s="86">
        <f>G20*C20</f>
        <v>700</v>
      </c>
      <c r="I20" s="99">
        <v>1</v>
      </c>
      <c r="J20" s="86">
        <f aca="true" t="shared" si="2" ref="J20:J35">I20*C20</f>
        <v>700</v>
      </c>
      <c r="K20" s="99">
        <v>1</v>
      </c>
      <c r="L20" s="86">
        <f t="shared" si="1"/>
        <v>700</v>
      </c>
      <c r="M20" s="99">
        <v>1</v>
      </c>
      <c r="N20" s="86">
        <f aca="true" t="shared" si="3" ref="N20:N35">M20*C20</f>
        <v>700</v>
      </c>
    </row>
    <row r="21" spans="1:14" s="47" customFormat="1" ht="24.75" customHeight="1">
      <c r="A21" s="30"/>
      <c r="B21" s="186" t="s">
        <v>259</v>
      </c>
      <c r="C21" s="145">
        <v>700</v>
      </c>
      <c r="D21" s="189">
        <v>6</v>
      </c>
      <c r="E21" s="44" t="s">
        <v>56</v>
      </c>
      <c r="F21" s="95">
        <f t="shared" si="0"/>
        <v>4200</v>
      </c>
      <c r="G21" s="99">
        <v>2</v>
      </c>
      <c r="H21" s="86">
        <f aca="true" t="shared" si="4" ref="H21:H35">G21*C21</f>
        <v>1400</v>
      </c>
      <c r="I21" s="99">
        <v>1</v>
      </c>
      <c r="J21" s="86">
        <f t="shared" si="2"/>
        <v>700</v>
      </c>
      <c r="K21" s="99">
        <v>2</v>
      </c>
      <c r="L21" s="86">
        <f t="shared" si="1"/>
        <v>1400</v>
      </c>
      <c r="M21" s="99">
        <v>1</v>
      </c>
      <c r="N21" s="86">
        <f t="shared" si="3"/>
        <v>700</v>
      </c>
    </row>
    <row r="22" spans="1:14" s="47" customFormat="1" ht="24.75" customHeight="1">
      <c r="A22" s="30"/>
      <c r="B22" s="186" t="s">
        <v>260</v>
      </c>
      <c r="C22" s="145">
        <v>700</v>
      </c>
      <c r="D22" s="189">
        <v>6</v>
      </c>
      <c r="E22" s="44" t="s">
        <v>56</v>
      </c>
      <c r="F22" s="95">
        <f t="shared" si="0"/>
        <v>4200</v>
      </c>
      <c r="G22" s="99">
        <v>2</v>
      </c>
      <c r="H22" s="86">
        <f t="shared" si="4"/>
        <v>1400</v>
      </c>
      <c r="I22" s="99">
        <v>1</v>
      </c>
      <c r="J22" s="86">
        <f t="shared" si="2"/>
        <v>700</v>
      </c>
      <c r="K22" s="99">
        <v>2</v>
      </c>
      <c r="L22" s="86">
        <f t="shared" si="1"/>
        <v>1400</v>
      </c>
      <c r="M22" s="99">
        <v>1</v>
      </c>
      <c r="N22" s="86">
        <f t="shared" si="3"/>
        <v>700</v>
      </c>
    </row>
    <row r="23" spans="1:14" s="47" customFormat="1" ht="24.75" customHeight="1">
      <c r="A23" s="30"/>
      <c r="B23" s="186" t="s">
        <v>261</v>
      </c>
      <c r="C23" s="145">
        <v>700</v>
      </c>
      <c r="D23" s="189">
        <v>6</v>
      </c>
      <c r="E23" s="44" t="s">
        <v>56</v>
      </c>
      <c r="F23" s="95">
        <f t="shared" si="0"/>
        <v>4200</v>
      </c>
      <c r="G23" s="99">
        <v>2</v>
      </c>
      <c r="H23" s="86">
        <f t="shared" si="4"/>
        <v>1400</v>
      </c>
      <c r="I23" s="99">
        <v>1</v>
      </c>
      <c r="J23" s="86">
        <f t="shared" si="2"/>
        <v>700</v>
      </c>
      <c r="K23" s="99">
        <v>2</v>
      </c>
      <c r="L23" s="86">
        <f t="shared" si="1"/>
        <v>1400</v>
      </c>
      <c r="M23" s="99">
        <v>1</v>
      </c>
      <c r="N23" s="86">
        <f t="shared" si="3"/>
        <v>700</v>
      </c>
    </row>
    <row r="24" spans="1:14" s="47" customFormat="1" ht="24.75" customHeight="1">
      <c r="A24" s="30"/>
      <c r="B24" s="186" t="s">
        <v>262</v>
      </c>
      <c r="C24" s="145">
        <v>700</v>
      </c>
      <c r="D24" s="189">
        <v>12</v>
      </c>
      <c r="E24" s="44" t="s">
        <v>56</v>
      </c>
      <c r="F24" s="95">
        <f t="shared" si="0"/>
        <v>8400</v>
      </c>
      <c r="G24" s="99">
        <v>3</v>
      </c>
      <c r="H24" s="86">
        <f t="shared" si="4"/>
        <v>2100</v>
      </c>
      <c r="I24" s="99">
        <v>3</v>
      </c>
      <c r="J24" s="86">
        <f t="shared" si="2"/>
        <v>2100</v>
      </c>
      <c r="K24" s="99">
        <v>3</v>
      </c>
      <c r="L24" s="86">
        <f t="shared" si="1"/>
        <v>2100</v>
      </c>
      <c r="M24" s="99">
        <v>3</v>
      </c>
      <c r="N24" s="86">
        <f t="shared" si="3"/>
        <v>2100</v>
      </c>
    </row>
    <row r="25" spans="1:14" s="47" customFormat="1" ht="24.75" customHeight="1">
      <c r="A25" s="30"/>
      <c r="B25" s="186" t="s">
        <v>263</v>
      </c>
      <c r="C25" s="145">
        <v>700</v>
      </c>
      <c r="D25" s="189">
        <v>11</v>
      </c>
      <c r="E25" s="44" t="s">
        <v>56</v>
      </c>
      <c r="F25" s="95">
        <f t="shared" si="0"/>
        <v>7700</v>
      </c>
      <c r="G25" s="99">
        <v>2</v>
      </c>
      <c r="H25" s="86">
        <f t="shared" si="4"/>
        <v>1400</v>
      </c>
      <c r="I25" s="99">
        <v>3</v>
      </c>
      <c r="J25" s="86">
        <f t="shared" si="2"/>
        <v>2100</v>
      </c>
      <c r="K25" s="99">
        <v>3</v>
      </c>
      <c r="L25" s="86">
        <f t="shared" si="1"/>
        <v>2100</v>
      </c>
      <c r="M25" s="99">
        <v>3</v>
      </c>
      <c r="N25" s="86">
        <f t="shared" si="3"/>
        <v>2100</v>
      </c>
    </row>
    <row r="26" spans="1:14" s="47" customFormat="1" ht="24.75" customHeight="1">
      <c r="A26" s="30"/>
      <c r="B26" s="186" t="s">
        <v>264</v>
      </c>
      <c r="C26" s="154">
        <v>700</v>
      </c>
      <c r="D26" s="189">
        <v>11</v>
      </c>
      <c r="E26" s="44" t="s">
        <v>56</v>
      </c>
      <c r="F26" s="95">
        <f t="shared" si="0"/>
        <v>7700</v>
      </c>
      <c r="G26" s="99">
        <v>2</v>
      </c>
      <c r="H26" s="86">
        <f t="shared" si="4"/>
        <v>1400</v>
      </c>
      <c r="I26" s="99">
        <v>3</v>
      </c>
      <c r="J26" s="86">
        <f t="shared" si="2"/>
        <v>2100</v>
      </c>
      <c r="K26" s="99">
        <v>3</v>
      </c>
      <c r="L26" s="86">
        <f t="shared" si="1"/>
        <v>2100</v>
      </c>
      <c r="M26" s="99">
        <v>3</v>
      </c>
      <c r="N26" s="86">
        <f t="shared" si="3"/>
        <v>2100</v>
      </c>
    </row>
    <row r="27" spans="1:14" s="47" customFormat="1" ht="24.75" customHeight="1">
      <c r="A27" s="30"/>
      <c r="B27" s="186" t="s">
        <v>265</v>
      </c>
      <c r="C27" s="154">
        <v>1000</v>
      </c>
      <c r="D27" s="189">
        <v>1</v>
      </c>
      <c r="E27" s="44" t="s">
        <v>56</v>
      </c>
      <c r="F27" s="95">
        <f t="shared" si="0"/>
        <v>1000</v>
      </c>
      <c r="G27" s="99">
        <v>1</v>
      </c>
      <c r="H27" s="86">
        <f t="shared" si="4"/>
        <v>1000</v>
      </c>
      <c r="I27" s="99"/>
      <c r="J27" s="86"/>
      <c r="K27" s="99"/>
      <c r="L27" s="86"/>
      <c r="M27" s="99"/>
      <c r="N27" s="86"/>
    </row>
    <row r="28" spans="1:14" s="47" customFormat="1" ht="24.75" customHeight="1">
      <c r="A28" s="30"/>
      <c r="B28" s="186" t="s">
        <v>266</v>
      </c>
      <c r="C28" s="154">
        <v>700</v>
      </c>
      <c r="D28" s="189">
        <v>1</v>
      </c>
      <c r="E28" s="44" t="s">
        <v>56</v>
      </c>
      <c r="F28" s="95">
        <f t="shared" si="0"/>
        <v>700</v>
      </c>
      <c r="G28" s="99">
        <v>1</v>
      </c>
      <c r="H28" s="86">
        <f t="shared" si="4"/>
        <v>700</v>
      </c>
      <c r="I28" s="99"/>
      <c r="J28" s="86"/>
      <c r="K28" s="99"/>
      <c r="L28" s="86"/>
      <c r="M28" s="99"/>
      <c r="N28" s="86"/>
    </row>
    <row r="29" spans="1:14" s="47" customFormat="1" ht="24.75" customHeight="1">
      <c r="A29" s="30"/>
      <c r="B29" s="186" t="s">
        <v>267</v>
      </c>
      <c r="C29" s="154">
        <v>700</v>
      </c>
      <c r="D29" s="189">
        <v>1</v>
      </c>
      <c r="E29" s="44" t="s">
        <v>56</v>
      </c>
      <c r="F29" s="95">
        <f t="shared" si="0"/>
        <v>700</v>
      </c>
      <c r="G29" s="99"/>
      <c r="H29" s="86"/>
      <c r="I29" s="99"/>
      <c r="J29" s="86"/>
      <c r="K29" s="99">
        <v>1</v>
      </c>
      <c r="L29" s="86">
        <f t="shared" si="1"/>
        <v>700</v>
      </c>
      <c r="M29" s="99"/>
      <c r="N29" s="86"/>
    </row>
    <row r="30" spans="1:14" s="47" customFormat="1" ht="24.75" customHeight="1">
      <c r="A30" s="30"/>
      <c r="B30" s="186" t="s">
        <v>268</v>
      </c>
      <c r="C30" s="154">
        <v>700</v>
      </c>
      <c r="D30" s="189">
        <v>1</v>
      </c>
      <c r="E30" s="44" t="s">
        <v>56</v>
      </c>
      <c r="F30" s="95">
        <f t="shared" si="0"/>
        <v>700</v>
      </c>
      <c r="G30" s="99"/>
      <c r="H30" s="86"/>
      <c r="I30" s="99">
        <v>1</v>
      </c>
      <c r="J30" s="86">
        <f t="shared" si="2"/>
        <v>700</v>
      </c>
      <c r="K30" s="99"/>
      <c r="L30" s="86">
        <f t="shared" si="1"/>
        <v>0</v>
      </c>
      <c r="M30" s="99"/>
      <c r="N30" s="86"/>
    </row>
    <row r="31" spans="1:14" s="47" customFormat="1" ht="24.75" customHeight="1">
      <c r="A31" s="30"/>
      <c r="B31" s="186" t="s">
        <v>269</v>
      </c>
      <c r="C31" s="154">
        <v>1500</v>
      </c>
      <c r="D31" s="189">
        <v>1</v>
      </c>
      <c r="E31" s="44" t="s">
        <v>56</v>
      </c>
      <c r="F31" s="95">
        <f t="shared" si="0"/>
        <v>1500</v>
      </c>
      <c r="G31" s="99"/>
      <c r="H31" s="86"/>
      <c r="I31" s="99"/>
      <c r="J31" s="86"/>
      <c r="K31" s="99">
        <v>1</v>
      </c>
      <c r="L31" s="86">
        <f t="shared" si="1"/>
        <v>1500</v>
      </c>
      <c r="M31" s="99"/>
      <c r="N31" s="86"/>
    </row>
    <row r="32" spans="1:14" s="47" customFormat="1" ht="24.75" customHeight="1">
      <c r="A32" s="30"/>
      <c r="B32" s="186" t="s">
        <v>270</v>
      </c>
      <c r="C32" s="154">
        <v>700</v>
      </c>
      <c r="D32" s="189">
        <v>1</v>
      </c>
      <c r="E32" s="44" t="s">
        <v>56</v>
      </c>
      <c r="F32" s="95">
        <f t="shared" si="0"/>
        <v>700</v>
      </c>
      <c r="G32" s="99">
        <v>1</v>
      </c>
      <c r="H32" s="86">
        <f t="shared" si="4"/>
        <v>700</v>
      </c>
      <c r="I32" s="99">
        <v>1</v>
      </c>
      <c r="J32" s="86">
        <f t="shared" si="2"/>
        <v>700</v>
      </c>
      <c r="K32" s="99">
        <v>1</v>
      </c>
      <c r="L32" s="86">
        <f t="shared" si="1"/>
        <v>700</v>
      </c>
      <c r="M32" s="99">
        <v>1</v>
      </c>
      <c r="N32" s="86">
        <f t="shared" si="3"/>
        <v>700</v>
      </c>
    </row>
    <row r="33" spans="1:14" s="47" customFormat="1" ht="24.75" customHeight="1">
      <c r="A33" s="30"/>
      <c r="B33" s="186" t="s">
        <v>271</v>
      </c>
      <c r="C33" s="154">
        <v>700</v>
      </c>
      <c r="D33" s="189">
        <v>7</v>
      </c>
      <c r="E33" s="44" t="s">
        <v>56</v>
      </c>
      <c r="F33" s="95">
        <f t="shared" si="0"/>
        <v>4900</v>
      </c>
      <c r="G33" s="99">
        <v>1</v>
      </c>
      <c r="H33" s="86">
        <f t="shared" si="4"/>
        <v>700</v>
      </c>
      <c r="I33" s="99">
        <v>2</v>
      </c>
      <c r="J33" s="86">
        <f t="shared" si="2"/>
        <v>1400</v>
      </c>
      <c r="K33" s="99">
        <v>1</v>
      </c>
      <c r="L33" s="86">
        <f t="shared" si="1"/>
        <v>700</v>
      </c>
      <c r="M33" s="99">
        <v>2</v>
      </c>
      <c r="N33" s="86">
        <f t="shared" si="3"/>
        <v>1400</v>
      </c>
    </row>
    <row r="34" spans="1:14" s="47" customFormat="1" ht="24.75" customHeight="1">
      <c r="A34" s="30"/>
      <c r="B34" s="186" t="s">
        <v>272</v>
      </c>
      <c r="C34" s="154">
        <v>700</v>
      </c>
      <c r="D34" s="189">
        <v>6</v>
      </c>
      <c r="E34" s="44" t="s">
        <v>56</v>
      </c>
      <c r="F34" s="95">
        <f t="shared" si="0"/>
        <v>4200</v>
      </c>
      <c r="G34" s="99">
        <v>1</v>
      </c>
      <c r="H34" s="86">
        <f t="shared" si="4"/>
        <v>700</v>
      </c>
      <c r="I34" s="99">
        <v>2</v>
      </c>
      <c r="J34" s="86">
        <f t="shared" si="2"/>
        <v>1400</v>
      </c>
      <c r="K34" s="99">
        <v>1</v>
      </c>
      <c r="L34" s="86">
        <f t="shared" si="1"/>
        <v>700</v>
      </c>
      <c r="M34" s="99">
        <v>2</v>
      </c>
      <c r="N34" s="86">
        <f t="shared" si="3"/>
        <v>1400</v>
      </c>
    </row>
    <row r="35" spans="1:14" s="47" customFormat="1" ht="24.75" customHeight="1">
      <c r="A35" s="30"/>
      <c r="B35" s="186" t="s">
        <v>273</v>
      </c>
      <c r="C35" s="154">
        <v>1500</v>
      </c>
      <c r="D35" s="189">
        <v>4</v>
      </c>
      <c r="E35" s="44" t="s">
        <v>56</v>
      </c>
      <c r="F35" s="95">
        <f t="shared" si="0"/>
        <v>6000</v>
      </c>
      <c r="G35" s="99">
        <v>1</v>
      </c>
      <c r="H35" s="86">
        <f t="shared" si="4"/>
        <v>1500</v>
      </c>
      <c r="I35" s="99">
        <v>1</v>
      </c>
      <c r="J35" s="86">
        <f t="shared" si="2"/>
        <v>1500</v>
      </c>
      <c r="K35" s="99">
        <v>1</v>
      </c>
      <c r="L35" s="86">
        <f t="shared" si="1"/>
        <v>1500</v>
      </c>
      <c r="M35" s="99">
        <v>1</v>
      </c>
      <c r="N35" s="86">
        <f t="shared" si="3"/>
        <v>1500</v>
      </c>
    </row>
    <row r="36" spans="1:14" s="47" customFormat="1" ht="24.75" customHeight="1">
      <c r="A36" s="30">
        <v>3</v>
      </c>
      <c r="B36" s="147" t="s">
        <v>277</v>
      </c>
      <c r="C36" s="46"/>
      <c r="D36" s="98"/>
      <c r="E36" s="44"/>
      <c r="F36" s="113"/>
      <c r="G36" s="99"/>
      <c r="H36" s="86"/>
      <c r="I36" s="99"/>
      <c r="J36" s="86"/>
      <c r="K36" s="99"/>
      <c r="L36" s="86"/>
      <c r="M36" s="99"/>
      <c r="N36" s="113"/>
    </row>
    <row r="37" spans="1:14" s="47" customFormat="1" ht="34.5" customHeight="1">
      <c r="A37" s="30"/>
      <c r="B37" s="170" t="s">
        <v>274</v>
      </c>
      <c r="C37" s="136">
        <v>20000</v>
      </c>
      <c r="D37" s="135">
        <v>1</v>
      </c>
      <c r="E37" s="44" t="s">
        <v>56</v>
      </c>
      <c r="F37" s="95">
        <f>D37*C37</f>
        <v>20000</v>
      </c>
      <c r="G37" s="99"/>
      <c r="H37" s="95"/>
      <c r="I37" s="99">
        <v>1</v>
      </c>
      <c r="J37" s="86">
        <v>20000</v>
      </c>
      <c r="K37" s="99"/>
      <c r="L37" s="86"/>
      <c r="M37" s="99"/>
      <c r="N37" s="86"/>
    </row>
    <row r="38" spans="1:14" s="47" customFormat="1" ht="29.25" customHeight="1">
      <c r="A38" s="30"/>
      <c r="B38" s="191" t="s">
        <v>275</v>
      </c>
      <c r="C38" s="136">
        <v>10000</v>
      </c>
      <c r="D38" s="135">
        <v>2</v>
      </c>
      <c r="E38" s="44" t="s">
        <v>56</v>
      </c>
      <c r="F38" s="95">
        <f>D38*C38</f>
        <v>20000</v>
      </c>
      <c r="G38" s="99">
        <v>1</v>
      </c>
      <c r="H38" s="86">
        <v>10000</v>
      </c>
      <c r="I38" s="99"/>
      <c r="J38" s="95"/>
      <c r="K38" s="99"/>
      <c r="L38" s="86"/>
      <c r="M38" s="99">
        <v>10000</v>
      </c>
      <c r="N38" s="86"/>
    </row>
    <row r="39" spans="1:14" s="47" customFormat="1" ht="31.5" customHeight="1">
      <c r="A39" s="30"/>
      <c r="B39" s="122" t="s">
        <v>276</v>
      </c>
      <c r="C39" s="136">
        <v>1666.67</v>
      </c>
      <c r="D39" s="135">
        <v>12</v>
      </c>
      <c r="E39" s="44" t="s">
        <v>56</v>
      </c>
      <c r="F39" s="95">
        <f>D39*C39</f>
        <v>20000.04</v>
      </c>
      <c r="G39" s="99">
        <v>3</v>
      </c>
      <c r="H39" s="86">
        <f>G39*C39</f>
        <v>5000.01</v>
      </c>
      <c r="I39" s="99">
        <v>3</v>
      </c>
      <c r="J39" s="100">
        <v>5000.01</v>
      </c>
      <c r="K39" s="30">
        <v>3</v>
      </c>
      <c r="L39" s="100">
        <v>5000.01</v>
      </c>
      <c r="M39" s="30">
        <v>3</v>
      </c>
      <c r="N39" s="100">
        <v>5000.01</v>
      </c>
    </row>
    <row r="40" spans="1:14" s="47" customFormat="1" ht="31.5" customHeight="1">
      <c r="A40" s="30">
        <v>4</v>
      </c>
      <c r="B40" s="193" t="s">
        <v>134</v>
      </c>
      <c r="C40" s="136"/>
      <c r="D40" s="135"/>
      <c r="E40" s="44"/>
      <c r="F40" s="95"/>
      <c r="G40" s="99"/>
      <c r="H40" s="86"/>
      <c r="I40" s="99"/>
      <c r="J40" s="100"/>
      <c r="K40" s="30"/>
      <c r="L40" s="100"/>
      <c r="M40" s="30"/>
      <c r="N40" s="100"/>
    </row>
    <row r="41" spans="1:14" s="47" customFormat="1" ht="31.5" customHeight="1">
      <c r="A41" s="30"/>
      <c r="B41" s="192" t="s">
        <v>278</v>
      </c>
      <c r="C41" s="136">
        <v>25000</v>
      </c>
      <c r="D41" s="135"/>
      <c r="E41" s="44"/>
      <c r="F41" s="95"/>
      <c r="G41" s="99"/>
      <c r="H41" s="86"/>
      <c r="I41" s="99"/>
      <c r="J41" s="100"/>
      <c r="K41" s="30"/>
      <c r="L41" s="100"/>
      <c r="M41" s="30"/>
      <c r="N41" s="100"/>
    </row>
    <row r="42" spans="1:14" s="47" customFormat="1" ht="31.5" customHeight="1">
      <c r="A42" s="30">
        <v>5</v>
      </c>
      <c r="B42" s="193" t="s">
        <v>230</v>
      </c>
      <c r="C42" s="136"/>
      <c r="D42" s="135"/>
      <c r="E42" s="44"/>
      <c r="F42" s="95"/>
      <c r="G42" s="99"/>
      <c r="H42" s="86"/>
      <c r="I42" s="99"/>
      <c r="J42" s="100"/>
      <c r="K42" s="30"/>
      <c r="L42" s="100"/>
      <c r="M42" s="30"/>
      <c r="N42" s="100"/>
    </row>
    <row r="43" spans="1:14" s="47" customFormat="1" ht="31.5" customHeight="1">
      <c r="A43" s="30"/>
      <c r="B43" s="173" t="s">
        <v>136</v>
      </c>
      <c r="C43" s="136">
        <v>2000</v>
      </c>
      <c r="D43" s="135">
        <v>12</v>
      </c>
      <c r="E43" s="44" t="s">
        <v>56</v>
      </c>
      <c r="F43" s="95">
        <v>24000</v>
      </c>
      <c r="G43" s="99">
        <v>3</v>
      </c>
      <c r="H43" s="86">
        <v>6000</v>
      </c>
      <c r="I43" s="99">
        <v>3</v>
      </c>
      <c r="J43" s="100">
        <v>6000</v>
      </c>
      <c r="K43" s="30">
        <v>3</v>
      </c>
      <c r="L43" s="100">
        <v>6000</v>
      </c>
      <c r="M43" s="30">
        <v>3</v>
      </c>
      <c r="N43" s="100">
        <v>6000</v>
      </c>
    </row>
    <row r="44" spans="1:14" s="47" customFormat="1" ht="31.5" customHeight="1">
      <c r="A44" s="30">
        <v>6</v>
      </c>
      <c r="B44" s="193" t="s">
        <v>436</v>
      </c>
      <c r="C44" s="136"/>
      <c r="D44" s="135"/>
      <c r="E44" s="44"/>
      <c r="F44" s="95"/>
      <c r="G44" s="99"/>
      <c r="H44" s="86"/>
      <c r="I44" s="99"/>
      <c r="J44" s="100"/>
      <c r="K44" s="30"/>
      <c r="L44" s="100"/>
      <c r="M44" s="30"/>
      <c r="N44" s="100"/>
    </row>
    <row r="45" spans="1:14" s="47" customFormat="1" ht="31.5" customHeight="1">
      <c r="A45" s="30"/>
      <c r="B45" s="173" t="s">
        <v>437</v>
      </c>
      <c r="C45" s="136"/>
      <c r="D45" s="135">
        <v>211</v>
      </c>
      <c r="E45" s="44" t="s">
        <v>56</v>
      </c>
      <c r="F45" s="95">
        <v>894400.04</v>
      </c>
      <c r="G45" s="99"/>
      <c r="H45" s="86"/>
      <c r="I45" s="99"/>
      <c r="J45" s="100"/>
      <c r="K45" s="30"/>
      <c r="L45" s="100"/>
      <c r="M45" s="30"/>
      <c r="N45" s="100"/>
    </row>
    <row r="46" spans="1:14" s="47" customFormat="1" ht="31.5" customHeight="1">
      <c r="A46" s="30"/>
      <c r="B46" s="173" t="s">
        <v>438</v>
      </c>
      <c r="C46" s="136"/>
      <c r="D46" s="135"/>
      <c r="E46" s="44"/>
      <c r="F46" s="95">
        <v>611000.04</v>
      </c>
      <c r="G46" s="99"/>
      <c r="H46" s="86"/>
      <c r="I46" s="99"/>
      <c r="J46" s="100"/>
      <c r="K46" s="30"/>
      <c r="L46" s="100"/>
      <c r="M46" s="30"/>
      <c r="N46" s="100"/>
    </row>
    <row r="47" spans="1:14" s="47" customFormat="1" ht="34.5" customHeight="1">
      <c r="A47" s="30"/>
      <c r="B47" s="87" t="s">
        <v>439</v>
      </c>
      <c r="C47" s="42"/>
      <c r="D47" s="98"/>
      <c r="E47" s="44"/>
      <c r="F47" s="95">
        <v>200000</v>
      </c>
      <c r="G47" s="99"/>
      <c r="H47" s="86"/>
      <c r="I47" s="30"/>
      <c r="J47" s="45"/>
      <c r="K47" s="30"/>
      <c r="L47" s="45"/>
      <c r="M47" s="30"/>
      <c r="N47" s="45"/>
    </row>
    <row r="48" spans="1:14" s="47" customFormat="1" ht="24.75" customHeight="1">
      <c r="A48" s="30"/>
      <c r="B48" s="87" t="s">
        <v>440</v>
      </c>
      <c r="C48" s="46"/>
      <c r="D48" s="98"/>
      <c r="E48" s="44"/>
      <c r="F48" s="95">
        <v>820000.04</v>
      </c>
      <c r="G48" s="99"/>
      <c r="H48" s="86"/>
      <c r="I48" s="99"/>
      <c r="J48" s="86"/>
      <c r="K48" s="99"/>
      <c r="L48" s="86"/>
      <c r="M48" s="99"/>
      <c r="N48" s="86"/>
    </row>
    <row r="49" spans="1:14" s="47" customFormat="1" ht="30" customHeight="1">
      <c r="A49" s="30"/>
      <c r="B49" s="87"/>
      <c r="C49" s="46"/>
      <c r="D49" s="98"/>
      <c r="E49" s="44"/>
      <c r="F49" s="95"/>
      <c r="G49" s="99"/>
      <c r="H49" s="86"/>
      <c r="I49" s="99"/>
      <c r="J49" s="86"/>
      <c r="K49" s="99"/>
      <c r="L49" s="86"/>
      <c r="M49" s="99"/>
      <c r="N49" s="86"/>
    </row>
    <row r="50" spans="1:14" s="47" customFormat="1" ht="28.5" customHeight="1">
      <c r="A50" s="30"/>
      <c r="B50" s="87"/>
      <c r="C50" s="46"/>
      <c r="D50" s="98"/>
      <c r="E50" s="44"/>
      <c r="F50" s="95"/>
      <c r="G50" s="99"/>
      <c r="H50" s="86"/>
      <c r="I50" s="99"/>
      <c r="J50" s="86"/>
      <c r="K50" s="99"/>
      <c r="L50" s="86"/>
      <c r="M50" s="99"/>
      <c r="N50" s="86"/>
    </row>
    <row r="51" spans="1:14" s="47" customFormat="1" ht="24.75" customHeight="1">
      <c r="A51" s="30"/>
      <c r="B51" s="87"/>
      <c r="C51" s="46"/>
      <c r="D51" s="98"/>
      <c r="E51" s="44"/>
      <c r="F51" s="95"/>
      <c r="G51" s="99"/>
      <c r="H51" s="86"/>
      <c r="I51" s="99"/>
      <c r="J51" s="86"/>
      <c r="K51" s="99"/>
      <c r="L51" s="86"/>
      <c r="M51" s="99"/>
      <c r="N51" s="86"/>
    </row>
    <row r="52" spans="1:14" s="47" customFormat="1" ht="23.25" customHeight="1">
      <c r="A52" s="30"/>
      <c r="B52" s="87"/>
      <c r="C52" s="97"/>
      <c r="D52" s="98"/>
      <c r="E52" s="44"/>
      <c r="F52" s="95"/>
      <c r="G52" s="99"/>
      <c r="H52" s="86"/>
      <c r="I52" s="99"/>
      <c r="J52" s="86"/>
      <c r="K52" s="99"/>
      <c r="L52" s="86"/>
      <c r="M52" s="99"/>
      <c r="N52" s="86"/>
    </row>
    <row r="53" spans="1:14" s="47" customFormat="1" ht="24" customHeight="1">
      <c r="A53" s="30"/>
      <c r="B53" s="87"/>
      <c r="C53" s="97"/>
      <c r="D53" s="98"/>
      <c r="E53" s="44"/>
      <c r="F53" s="95"/>
      <c r="G53" s="99"/>
      <c r="H53" s="86"/>
      <c r="I53" s="99"/>
      <c r="J53" s="86"/>
      <c r="K53" s="99"/>
      <c r="L53" s="86"/>
      <c r="M53" s="99"/>
      <c r="N53" s="86"/>
    </row>
    <row r="54" spans="1:14" s="47" customFormat="1" ht="24" customHeight="1">
      <c r="A54" s="30"/>
      <c r="B54" s="87"/>
      <c r="C54" s="97"/>
      <c r="D54" s="98"/>
      <c r="E54" s="44"/>
      <c r="F54" s="95"/>
      <c r="G54" s="99"/>
      <c r="H54" s="86"/>
      <c r="I54" s="99"/>
      <c r="J54" s="86"/>
      <c r="K54" s="99"/>
      <c r="L54" s="86"/>
      <c r="M54" s="99"/>
      <c r="N54" s="86"/>
    </row>
    <row r="55" spans="1:14" s="47" customFormat="1" ht="33" customHeight="1">
      <c r="A55" s="30"/>
      <c r="B55" s="87"/>
      <c r="C55" s="97"/>
      <c r="D55" s="98"/>
      <c r="E55" s="44"/>
      <c r="F55" s="95"/>
      <c r="G55" s="99"/>
      <c r="H55" s="86"/>
      <c r="I55" s="99"/>
      <c r="J55" s="86"/>
      <c r="K55" s="99"/>
      <c r="L55" s="86"/>
      <c r="M55" s="99"/>
      <c r="N55" s="86"/>
    </row>
    <row r="56" spans="1:14" s="47" customFormat="1" ht="25.5" customHeight="1">
      <c r="A56" s="30"/>
      <c r="B56" s="87"/>
      <c r="C56" s="97"/>
      <c r="D56" s="98"/>
      <c r="E56" s="44"/>
      <c r="F56" s="95"/>
      <c r="G56" s="99"/>
      <c r="H56" s="86"/>
      <c r="I56" s="99"/>
      <c r="J56" s="86"/>
      <c r="K56" s="99"/>
      <c r="L56" s="86"/>
      <c r="M56" s="99"/>
      <c r="N56" s="86"/>
    </row>
    <row r="57" spans="1:14" s="47" customFormat="1" ht="28.5" customHeight="1">
      <c r="A57" s="30"/>
      <c r="B57" s="87"/>
      <c r="C57" s="97"/>
      <c r="D57" s="98"/>
      <c r="E57" s="44"/>
      <c r="F57" s="95"/>
      <c r="G57" s="99"/>
      <c r="H57" s="86"/>
      <c r="I57" s="99"/>
      <c r="J57" s="86"/>
      <c r="K57" s="99"/>
      <c r="L57" s="86"/>
      <c r="M57" s="99"/>
      <c r="N57" s="86"/>
    </row>
    <row r="58" spans="1:14" s="47" customFormat="1" ht="38.25" customHeight="1">
      <c r="A58" s="30"/>
      <c r="B58" s="87"/>
      <c r="C58" s="97"/>
      <c r="D58" s="98"/>
      <c r="E58" s="44"/>
      <c r="F58" s="95"/>
      <c r="G58" s="99"/>
      <c r="H58" s="86"/>
      <c r="I58" s="99"/>
      <c r="J58" s="86"/>
      <c r="K58" s="99"/>
      <c r="L58" s="86"/>
      <c r="M58" s="99"/>
      <c r="N58" s="86"/>
    </row>
    <row r="59" spans="1:14" s="47" customFormat="1" ht="27" customHeight="1">
      <c r="A59" s="30"/>
      <c r="B59" s="87"/>
      <c r="C59" s="97"/>
      <c r="D59" s="98"/>
      <c r="E59" s="44"/>
      <c r="F59" s="95"/>
      <c r="G59" s="99"/>
      <c r="H59" s="86"/>
      <c r="I59" s="99"/>
      <c r="J59" s="86"/>
      <c r="K59" s="99"/>
      <c r="L59" s="86"/>
      <c r="M59" s="99"/>
      <c r="N59" s="86"/>
    </row>
    <row r="60" spans="1:14" s="47" customFormat="1" ht="36" customHeight="1">
      <c r="A60" s="30"/>
      <c r="B60" s="87"/>
      <c r="C60" s="97"/>
      <c r="D60" s="98"/>
      <c r="E60" s="44"/>
      <c r="F60" s="95"/>
      <c r="G60" s="99"/>
      <c r="H60" s="86"/>
      <c r="I60" s="99"/>
      <c r="J60" s="86"/>
      <c r="K60" s="99"/>
      <c r="L60" s="86"/>
      <c r="M60" s="99"/>
      <c r="N60" s="86"/>
    </row>
    <row r="61" spans="1:14" s="47" customFormat="1" ht="32.25" customHeight="1">
      <c r="A61" s="30"/>
      <c r="B61" s="87"/>
      <c r="C61" s="97"/>
      <c r="D61" s="98"/>
      <c r="E61" s="44"/>
      <c r="F61" s="95"/>
      <c r="G61" s="99"/>
      <c r="H61" s="86"/>
      <c r="I61" s="99"/>
      <c r="J61" s="86"/>
      <c r="K61" s="99"/>
      <c r="L61" s="86"/>
      <c r="M61" s="99"/>
      <c r="N61" s="86"/>
    </row>
    <row r="62" spans="1:14" s="47" customFormat="1" ht="24.75" customHeight="1">
      <c r="A62" s="30"/>
      <c r="B62" s="87"/>
      <c r="C62" s="97"/>
      <c r="D62" s="98"/>
      <c r="E62" s="44"/>
      <c r="F62" s="95"/>
      <c r="G62" s="99"/>
      <c r="H62" s="86"/>
      <c r="I62" s="99"/>
      <c r="J62" s="86"/>
      <c r="K62" s="99"/>
      <c r="L62" s="86"/>
      <c r="M62" s="99"/>
      <c r="N62" s="86"/>
    </row>
    <row r="63" spans="1:14" s="47" customFormat="1" ht="24" customHeight="1">
      <c r="A63" s="30"/>
      <c r="B63" s="87"/>
      <c r="C63" s="97"/>
      <c r="D63" s="98"/>
      <c r="E63" s="44"/>
      <c r="F63" s="95"/>
      <c r="G63" s="99"/>
      <c r="H63" s="86"/>
      <c r="I63" s="99"/>
      <c r="J63" s="86"/>
      <c r="K63" s="99"/>
      <c r="L63" s="86"/>
      <c r="M63" s="99"/>
      <c r="N63" s="86"/>
    </row>
    <row r="64" spans="1:14" s="47" customFormat="1" ht="15" customHeight="1">
      <c r="A64" s="30" t="s">
        <v>31</v>
      </c>
      <c r="B64" s="40"/>
      <c r="C64" s="42"/>
      <c r="D64" s="108">
        <f>SUM(D13:D63)</f>
        <v>322</v>
      </c>
      <c r="E64" s="45">
        <f>SUM(E13:E63)</f>
        <v>0</v>
      </c>
      <c r="F64" s="45">
        <f>F14+F16+F17+F18+F19+F20+F21+F22+F23+F24+F25+F26+F27+F28+F29+F30+F31+F32+F33+F34+F35+F37+F38+F39+F43+F45+F46+F47+F48</f>
        <v>2739400.16</v>
      </c>
      <c r="G64" s="108">
        <f aca="true" t="shared" si="5" ref="G64:N64">SUM(G13:G63)</f>
        <v>27</v>
      </c>
      <c r="H64" s="45">
        <f t="shared" si="5"/>
        <v>36100.01</v>
      </c>
      <c r="I64" s="108">
        <f t="shared" si="5"/>
        <v>29</v>
      </c>
      <c r="J64" s="45">
        <f t="shared" si="5"/>
        <v>77700.01</v>
      </c>
      <c r="K64" s="108">
        <f t="shared" si="5"/>
        <v>30</v>
      </c>
      <c r="L64" s="45">
        <f t="shared" si="5"/>
        <v>32400.010000000002</v>
      </c>
      <c r="M64" s="108">
        <f t="shared" si="5"/>
        <v>10026</v>
      </c>
      <c r="N64" s="45">
        <f t="shared" si="5"/>
        <v>27000.010000000002</v>
      </c>
    </row>
    <row r="65" spans="1:14" ht="12.75">
      <c r="A65" s="6"/>
      <c r="B65" s="13"/>
      <c r="C65" s="54"/>
      <c r="D65" s="32"/>
      <c r="E65" s="33"/>
      <c r="F65" s="34"/>
      <c r="G65" s="34"/>
      <c r="H65" s="13"/>
      <c r="I65" s="13"/>
      <c r="J65" s="13"/>
      <c r="K65" s="13"/>
      <c r="L65" s="13"/>
      <c r="M65" s="13"/>
      <c r="N65" s="14"/>
    </row>
    <row r="66" spans="1:14" ht="12.75">
      <c r="A66" s="35"/>
      <c r="B66" s="34" t="s">
        <v>22</v>
      </c>
      <c r="C66" s="55"/>
      <c r="D66" s="36"/>
      <c r="E66" s="37"/>
      <c r="F66" s="34"/>
      <c r="G66" s="34"/>
      <c r="H66" s="34"/>
      <c r="I66" s="34"/>
      <c r="J66" s="34"/>
      <c r="K66" s="34"/>
      <c r="L66" s="34"/>
      <c r="M66" s="34"/>
      <c r="N66" s="38"/>
    </row>
    <row r="67" spans="1:14" ht="12.75">
      <c r="A67" s="35"/>
      <c r="B67" s="34"/>
      <c r="C67" s="55"/>
      <c r="D67" s="36"/>
      <c r="E67" s="37"/>
      <c r="F67" s="34"/>
      <c r="G67" s="34"/>
      <c r="H67" s="34" t="s">
        <v>23</v>
      </c>
      <c r="I67" s="34"/>
      <c r="J67" s="245" t="s">
        <v>252</v>
      </c>
      <c r="K67" s="245"/>
      <c r="L67" s="245"/>
      <c r="M67" s="34"/>
      <c r="N67" s="38"/>
    </row>
    <row r="68" spans="1:14" ht="12.75">
      <c r="A68" s="35"/>
      <c r="B68" s="34"/>
      <c r="C68" s="55"/>
      <c r="D68" s="36"/>
      <c r="E68" s="37"/>
      <c r="F68" s="34"/>
      <c r="G68" s="34"/>
      <c r="H68" s="34"/>
      <c r="I68" s="34"/>
      <c r="J68" s="246" t="s">
        <v>24</v>
      </c>
      <c r="K68" s="246"/>
      <c r="L68" s="246"/>
      <c r="M68" s="34"/>
      <c r="N68" s="38"/>
    </row>
    <row r="69" spans="1:14" ht="12.75">
      <c r="A69" s="18"/>
      <c r="B69" s="20"/>
      <c r="C69" s="50"/>
      <c r="D69" s="16"/>
      <c r="E69" s="17"/>
      <c r="F69" s="20"/>
      <c r="G69" s="20"/>
      <c r="H69" s="20"/>
      <c r="I69" s="20"/>
      <c r="J69" s="20"/>
      <c r="K69" s="20"/>
      <c r="L69" s="20"/>
      <c r="M69" s="20"/>
      <c r="N69" s="19"/>
    </row>
  </sheetData>
  <sheetProtection/>
  <mergeCells count="10">
    <mergeCell ref="J67:L67"/>
    <mergeCell ref="J68:L68"/>
    <mergeCell ref="A4:O4"/>
    <mergeCell ref="A5:O5"/>
    <mergeCell ref="G10:N10"/>
    <mergeCell ref="D11:E11"/>
    <mergeCell ref="G11:H11"/>
    <mergeCell ref="I11:J11"/>
    <mergeCell ref="K11:L11"/>
    <mergeCell ref="M11:N11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0"/>
  <sheetViews>
    <sheetView zoomScale="85" zoomScaleNormal="85" zoomScaleSheetLayoutView="96" zoomScalePageLayoutView="0" workbookViewId="0" topLeftCell="A31">
      <selection activeCell="K55" sqref="K55"/>
    </sheetView>
  </sheetViews>
  <sheetFormatPr defaultColWidth="9.140625" defaultRowHeight="12.75"/>
  <cols>
    <col min="1" max="1" width="10.7109375" style="1" customWidth="1"/>
    <col min="2" max="2" width="38.85156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spans="1:14" ht="12.75">
      <c r="A1" s="1" t="s">
        <v>33</v>
      </c>
      <c r="K1" s="75" t="s">
        <v>36</v>
      </c>
      <c r="L1" s="76"/>
      <c r="M1" s="76"/>
      <c r="N1" s="77"/>
    </row>
    <row r="2" spans="11:14" ht="12.75">
      <c r="K2" s="78" t="s">
        <v>35</v>
      </c>
      <c r="L2" s="79"/>
      <c r="M2" s="79"/>
      <c r="N2" s="80"/>
    </row>
    <row r="3" spans="11:14" ht="13.5" thickBot="1">
      <c r="K3" s="81" t="s">
        <v>34</v>
      </c>
      <c r="L3" s="82"/>
      <c r="M3" s="82"/>
      <c r="N3" s="83"/>
    </row>
    <row r="4" spans="1:15" ht="12.75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8" t="s">
        <v>251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3:6" ht="12.75">
      <c r="C6" s="48"/>
      <c r="D6" s="3"/>
      <c r="E6" s="4"/>
      <c r="F6" s="2"/>
    </row>
    <row r="7" spans="1:5" ht="12.75">
      <c r="A7" s="5" t="s">
        <v>29</v>
      </c>
      <c r="B7" s="5"/>
      <c r="C7" s="48" t="s">
        <v>105</v>
      </c>
      <c r="D7" s="3"/>
      <c r="E7" s="4"/>
    </row>
    <row r="8" spans="1:14" ht="12.75">
      <c r="A8" s="6" t="s">
        <v>2</v>
      </c>
      <c r="B8" s="7"/>
      <c r="C8" s="49"/>
      <c r="D8" s="8"/>
      <c r="E8" s="9"/>
      <c r="F8" s="10" t="s">
        <v>3</v>
      </c>
      <c r="G8" s="11"/>
      <c r="H8" s="11"/>
      <c r="I8" s="11"/>
      <c r="J8" s="12"/>
      <c r="K8" s="13" t="s">
        <v>10</v>
      </c>
      <c r="L8" s="13"/>
      <c r="M8" s="13"/>
      <c r="N8" s="14"/>
    </row>
    <row r="9" spans="1:14" ht="12.75">
      <c r="A9" s="15" t="s">
        <v>30</v>
      </c>
      <c r="B9" s="5"/>
      <c r="C9" s="50" t="s">
        <v>47</v>
      </c>
      <c r="D9" s="16"/>
      <c r="E9" s="17"/>
      <c r="F9" s="18" t="s">
        <v>4</v>
      </c>
      <c r="G9" s="18" t="s">
        <v>5</v>
      </c>
      <c r="H9" s="19"/>
      <c r="I9" s="10" t="s">
        <v>6</v>
      </c>
      <c r="J9" s="12"/>
      <c r="K9" s="20" t="s">
        <v>7</v>
      </c>
      <c r="L9" s="20"/>
      <c r="M9" s="20"/>
      <c r="N9" s="19"/>
    </row>
    <row r="10" spans="1:14" ht="12.75">
      <c r="A10" s="21"/>
      <c r="B10" s="6"/>
      <c r="C10" s="51"/>
      <c r="D10" s="22"/>
      <c r="E10" s="23"/>
      <c r="F10" s="6"/>
      <c r="G10" s="249" t="s">
        <v>8</v>
      </c>
      <c r="H10" s="250"/>
      <c r="I10" s="250"/>
      <c r="J10" s="250"/>
      <c r="K10" s="250"/>
      <c r="L10" s="250"/>
      <c r="M10" s="250"/>
      <c r="N10" s="251"/>
    </row>
    <row r="11" spans="1:14" ht="12.75">
      <c r="A11" s="24" t="s">
        <v>9</v>
      </c>
      <c r="B11" s="25" t="s">
        <v>11</v>
      </c>
      <c r="C11" s="52" t="s">
        <v>12</v>
      </c>
      <c r="D11" s="252" t="s">
        <v>13</v>
      </c>
      <c r="E11" s="253"/>
      <c r="F11" s="25" t="s">
        <v>14</v>
      </c>
      <c r="G11" s="249" t="s">
        <v>15</v>
      </c>
      <c r="H11" s="251"/>
      <c r="I11" s="249" t="s">
        <v>16</v>
      </c>
      <c r="J11" s="251"/>
      <c r="K11" s="249" t="s">
        <v>17</v>
      </c>
      <c r="L11" s="251"/>
      <c r="M11" s="249" t="s">
        <v>18</v>
      </c>
      <c r="N11" s="251"/>
    </row>
    <row r="12" spans="1:14" ht="12.75">
      <c r="A12" s="26"/>
      <c r="B12" s="18"/>
      <c r="C12" s="53"/>
      <c r="D12" s="27"/>
      <c r="E12" s="28"/>
      <c r="F12" s="18"/>
      <c r="G12" s="29" t="s">
        <v>19</v>
      </c>
      <c r="H12" s="30" t="s">
        <v>20</v>
      </c>
      <c r="I12" s="30" t="s">
        <v>19</v>
      </c>
      <c r="J12" s="30" t="s">
        <v>21</v>
      </c>
      <c r="K12" s="29" t="s">
        <v>19</v>
      </c>
      <c r="L12" s="31" t="s">
        <v>21</v>
      </c>
      <c r="M12" s="29" t="s">
        <v>19</v>
      </c>
      <c r="N12" s="29" t="s">
        <v>20</v>
      </c>
    </row>
    <row r="13" spans="1:14" s="47" customFormat="1" ht="24.75" customHeight="1">
      <c r="A13" s="30">
        <v>1</v>
      </c>
      <c r="B13" s="195" t="s">
        <v>55</v>
      </c>
      <c r="C13" s="46"/>
      <c r="D13" s="98"/>
      <c r="E13" s="44"/>
      <c r="F13" s="95"/>
      <c r="G13" s="99"/>
      <c r="H13" s="86"/>
      <c r="I13" s="99"/>
      <c r="J13" s="86"/>
      <c r="K13" s="99"/>
      <c r="L13" s="86"/>
      <c r="M13" s="99"/>
      <c r="N13" s="86"/>
    </row>
    <row r="14" spans="1:14" s="47" customFormat="1" ht="24.75" customHeight="1">
      <c r="A14" s="30"/>
      <c r="B14" s="142" t="s">
        <v>279</v>
      </c>
      <c r="C14" s="145">
        <v>10000</v>
      </c>
      <c r="D14" s="163">
        <v>1</v>
      </c>
      <c r="E14" s="44" t="s">
        <v>110</v>
      </c>
      <c r="F14" s="95">
        <f>D14*C14</f>
        <v>10000</v>
      </c>
      <c r="G14" s="99">
        <v>1</v>
      </c>
      <c r="H14" s="145">
        <v>10000</v>
      </c>
      <c r="I14" s="99"/>
      <c r="J14" s="86"/>
      <c r="K14" s="99"/>
      <c r="L14" s="86"/>
      <c r="M14" s="99"/>
      <c r="N14" s="86"/>
    </row>
    <row r="15" spans="1:14" s="47" customFormat="1" ht="24.75" customHeight="1">
      <c r="A15" s="30"/>
      <c r="B15" s="194" t="s">
        <v>280</v>
      </c>
      <c r="C15" s="196">
        <v>150000</v>
      </c>
      <c r="D15" s="163">
        <v>1</v>
      </c>
      <c r="E15" s="44" t="s">
        <v>110</v>
      </c>
      <c r="F15" s="95">
        <f>D15*C15</f>
        <v>150000</v>
      </c>
      <c r="G15" s="99">
        <v>1</v>
      </c>
      <c r="H15" s="196">
        <v>150000</v>
      </c>
      <c r="I15" s="99"/>
      <c r="J15" s="86"/>
      <c r="K15" s="99"/>
      <c r="L15" s="86"/>
      <c r="M15" s="99"/>
      <c r="N15" s="86"/>
    </row>
    <row r="16" spans="1:14" s="47" customFormat="1" ht="24.75" customHeight="1">
      <c r="A16" s="30"/>
      <c r="B16" s="194" t="s">
        <v>281</v>
      </c>
      <c r="C16" s="145">
        <v>25000</v>
      </c>
      <c r="D16" s="163">
        <v>1</v>
      </c>
      <c r="E16" s="44" t="s">
        <v>110</v>
      </c>
      <c r="F16" s="95">
        <f>D16*C16</f>
        <v>25000</v>
      </c>
      <c r="G16" s="99">
        <v>1</v>
      </c>
      <c r="H16" s="145">
        <v>25000</v>
      </c>
      <c r="I16" s="99"/>
      <c r="J16" s="86"/>
      <c r="K16" s="99"/>
      <c r="L16" s="86"/>
      <c r="M16" s="99"/>
      <c r="N16" s="86"/>
    </row>
    <row r="17" spans="1:14" s="47" customFormat="1" ht="24.75" customHeight="1">
      <c r="A17" s="30"/>
      <c r="B17" s="142" t="s">
        <v>282</v>
      </c>
      <c r="C17" s="154">
        <v>2000</v>
      </c>
      <c r="D17" s="197">
        <v>3</v>
      </c>
      <c r="E17" s="44" t="s">
        <v>110</v>
      </c>
      <c r="F17" s="95">
        <f>D17*C17</f>
        <v>6000</v>
      </c>
      <c r="G17" s="99">
        <v>3</v>
      </c>
      <c r="H17" s="154">
        <v>2000</v>
      </c>
      <c r="I17" s="99"/>
      <c r="J17" s="86"/>
      <c r="K17" s="99"/>
      <c r="L17" s="86"/>
      <c r="M17" s="99"/>
      <c r="N17" s="86"/>
    </row>
    <row r="18" spans="1:14" s="47" customFormat="1" ht="24.75" customHeight="1">
      <c r="A18" s="30">
        <v>2</v>
      </c>
      <c r="B18" s="198" t="s">
        <v>69</v>
      </c>
      <c r="C18" s="46"/>
      <c r="D18" s="98"/>
      <c r="E18" s="44"/>
      <c r="F18" s="95"/>
      <c r="G18" s="99"/>
      <c r="H18" s="86"/>
      <c r="I18" s="99"/>
      <c r="J18" s="86"/>
      <c r="K18" s="99"/>
      <c r="L18" s="86"/>
      <c r="M18" s="99"/>
      <c r="N18" s="86"/>
    </row>
    <row r="19" spans="1:14" s="47" customFormat="1" ht="24.75" customHeight="1">
      <c r="A19" s="30"/>
      <c r="B19" s="122" t="s">
        <v>283</v>
      </c>
      <c r="C19" s="128">
        <v>1800</v>
      </c>
      <c r="D19" s="98">
        <v>12</v>
      </c>
      <c r="E19" s="44" t="s">
        <v>56</v>
      </c>
      <c r="F19" s="95">
        <f>D19*C19</f>
        <v>21600</v>
      </c>
      <c r="G19" s="99">
        <v>3</v>
      </c>
      <c r="H19" s="86">
        <f>G19*C19</f>
        <v>5400</v>
      </c>
      <c r="I19" s="99">
        <v>3</v>
      </c>
      <c r="J19" s="86">
        <v>5400</v>
      </c>
      <c r="K19" s="99">
        <v>3</v>
      </c>
      <c r="L19" s="86">
        <v>5400</v>
      </c>
      <c r="M19" s="99">
        <v>3</v>
      </c>
      <c r="N19" s="86">
        <v>5400</v>
      </c>
    </row>
    <row r="20" spans="1:14" s="47" customFormat="1" ht="24.75" customHeight="1">
      <c r="A20" s="30"/>
      <c r="B20" s="122" t="s">
        <v>284</v>
      </c>
      <c r="C20" s="128">
        <v>1800</v>
      </c>
      <c r="D20" s="98">
        <v>12</v>
      </c>
      <c r="E20" s="44" t="s">
        <v>56</v>
      </c>
      <c r="F20" s="95">
        <f>D20*C20</f>
        <v>21600</v>
      </c>
      <c r="G20" s="99">
        <v>3</v>
      </c>
      <c r="H20" s="86">
        <v>5400</v>
      </c>
      <c r="I20" s="99">
        <v>3</v>
      </c>
      <c r="J20" s="86">
        <v>5400</v>
      </c>
      <c r="K20" s="99">
        <v>3</v>
      </c>
      <c r="L20" s="86">
        <v>5400</v>
      </c>
      <c r="M20" s="99">
        <v>3</v>
      </c>
      <c r="N20" s="86">
        <v>5400</v>
      </c>
    </row>
    <row r="21" spans="1:14" s="47" customFormat="1" ht="24.75" customHeight="1">
      <c r="A21" s="30"/>
      <c r="B21" s="124" t="s">
        <v>285</v>
      </c>
      <c r="C21" s="46"/>
      <c r="D21" s="98"/>
      <c r="E21" s="44"/>
      <c r="F21" s="128">
        <v>21800</v>
      </c>
      <c r="G21" s="99"/>
      <c r="H21" s="86"/>
      <c r="I21" s="99"/>
      <c r="J21" s="86"/>
      <c r="K21" s="99"/>
      <c r="L21" s="86"/>
      <c r="M21" s="99"/>
      <c r="N21" s="86"/>
    </row>
    <row r="22" spans="1:14" s="47" customFormat="1" ht="24.75" customHeight="1">
      <c r="A22" s="30">
        <v>3</v>
      </c>
      <c r="B22" s="164" t="s">
        <v>227</v>
      </c>
      <c r="C22" s="46"/>
      <c r="D22" s="98"/>
      <c r="E22" s="44"/>
      <c r="F22" s="95"/>
      <c r="G22" s="99"/>
      <c r="H22" s="86"/>
      <c r="I22" s="99"/>
      <c r="J22" s="86"/>
      <c r="K22" s="99"/>
      <c r="L22" s="86"/>
      <c r="M22" s="99"/>
      <c r="N22" s="86"/>
    </row>
    <row r="23" spans="1:14" s="47" customFormat="1" ht="24.75" customHeight="1">
      <c r="A23" s="30"/>
      <c r="B23" s="199" t="s">
        <v>286</v>
      </c>
      <c r="C23" s="171">
        <v>25000</v>
      </c>
      <c r="D23" s="200">
        <v>1</v>
      </c>
      <c r="E23" s="44" t="s">
        <v>56</v>
      </c>
      <c r="F23" s="95">
        <f>D23*C23</f>
        <v>25000</v>
      </c>
      <c r="G23" s="99">
        <v>1</v>
      </c>
      <c r="H23" s="127">
        <f>G23*C23</f>
        <v>25000</v>
      </c>
      <c r="I23" s="99"/>
      <c r="J23" s="86"/>
      <c r="K23" s="99"/>
      <c r="L23" s="86"/>
      <c r="M23" s="99"/>
      <c r="N23" s="86"/>
    </row>
    <row r="24" spans="1:14" s="47" customFormat="1" ht="24.75" customHeight="1">
      <c r="A24" s="30"/>
      <c r="B24" s="180" t="s">
        <v>287</v>
      </c>
      <c r="C24" s="136">
        <v>15000</v>
      </c>
      <c r="D24" s="135">
        <v>2</v>
      </c>
      <c r="E24" s="44" t="s">
        <v>56</v>
      </c>
      <c r="F24" s="95">
        <f>D24*C24</f>
        <v>30000</v>
      </c>
      <c r="G24" s="99">
        <v>2</v>
      </c>
      <c r="H24" s="127">
        <f>G24*C24</f>
        <v>30000</v>
      </c>
      <c r="I24" s="99"/>
      <c r="J24" s="86"/>
      <c r="K24" s="99"/>
      <c r="L24" s="86"/>
      <c r="M24" s="99"/>
      <c r="N24" s="86"/>
    </row>
    <row r="25" spans="1:14" s="47" customFormat="1" ht="24.75" customHeight="1">
      <c r="A25" s="30"/>
      <c r="B25" s="133" t="s">
        <v>288</v>
      </c>
      <c r="C25" s="136">
        <v>12500</v>
      </c>
      <c r="D25" s="135">
        <v>2</v>
      </c>
      <c r="E25" s="44" t="s">
        <v>56</v>
      </c>
      <c r="F25" s="95">
        <f>D25*C25</f>
        <v>25000</v>
      </c>
      <c r="G25" s="99">
        <v>2</v>
      </c>
      <c r="H25" s="127">
        <f>G25*C25</f>
        <v>25000</v>
      </c>
      <c r="I25" s="99"/>
      <c r="J25" s="86"/>
      <c r="K25" s="99"/>
      <c r="L25" s="86"/>
      <c r="M25" s="99"/>
      <c r="N25" s="86"/>
    </row>
    <row r="26" spans="1:14" s="47" customFormat="1" ht="24.75" customHeight="1">
      <c r="A26" s="30"/>
      <c r="B26" s="181" t="s">
        <v>289</v>
      </c>
      <c r="C26" s="136">
        <v>8000</v>
      </c>
      <c r="D26" s="135">
        <v>4</v>
      </c>
      <c r="E26" s="44" t="s">
        <v>56</v>
      </c>
      <c r="F26" s="95">
        <f>D26*C26</f>
        <v>32000</v>
      </c>
      <c r="G26" s="99">
        <v>4</v>
      </c>
      <c r="H26" s="127">
        <f>G26*C26</f>
        <v>32000</v>
      </c>
      <c r="I26" s="99"/>
      <c r="J26" s="86"/>
      <c r="K26" s="99"/>
      <c r="L26" s="86"/>
      <c r="M26" s="99"/>
      <c r="N26" s="86"/>
    </row>
    <row r="27" spans="1:14" s="47" customFormat="1" ht="24.75" customHeight="1">
      <c r="A27" s="30"/>
      <c r="B27" s="133" t="s">
        <v>290</v>
      </c>
      <c r="C27" s="136">
        <v>9000</v>
      </c>
      <c r="D27" s="135">
        <v>2</v>
      </c>
      <c r="E27" s="44" t="s">
        <v>56</v>
      </c>
      <c r="F27" s="95">
        <f>D27*C27</f>
        <v>18000</v>
      </c>
      <c r="G27" s="99"/>
      <c r="H27" s="91"/>
      <c r="I27" s="99"/>
      <c r="J27" s="86"/>
      <c r="K27" s="99">
        <v>2</v>
      </c>
      <c r="L27" s="86">
        <f>K27*C27</f>
        <v>18000</v>
      </c>
      <c r="M27" s="99"/>
      <c r="N27" s="86"/>
    </row>
    <row r="28" spans="1:14" s="47" customFormat="1" ht="24.75" customHeight="1">
      <c r="A28" s="30">
        <v>4</v>
      </c>
      <c r="B28" s="195" t="s">
        <v>292</v>
      </c>
      <c r="C28" s="46"/>
      <c r="D28" s="98"/>
      <c r="E28" s="44"/>
      <c r="F28" s="95"/>
      <c r="G28" s="99"/>
      <c r="H28" s="86"/>
      <c r="I28" s="99"/>
      <c r="J28" s="86"/>
      <c r="K28" s="99"/>
      <c r="L28" s="86"/>
      <c r="M28" s="99"/>
      <c r="N28" s="86"/>
    </row>
    <row r="29" spans="1:14" s="47" customFormat="1" ht="24.75" customHeight="1">
      <c r="A29" s="30"/>
      <c r="B29" s="201" t="s">
        <v>291</v>
      </c>
      <c r="C29" s="127">
        <v>1250</v>
      </c>
      <c r="D29" s="98">
        <v>16</v>
      </c>
      <c r="E29" s="44" t="s">
        <v>56</v>
      </c>
      <c r="F29" s="95">
        <f>D29*C29</f>
        <v>20000</v>
      </c>
      <c r="G29" s="99">
        <v>5</v>
      </c>
      <c r="H29" s="86">
        <f>C29*D29</f>
        <v>20000</v>
      </c>
      <c r="I29" s="99">
        <v>5</v>
      </c>
      <c r="J29" s="86">
        <v>20000</v>
      </c>
      <c r="K29" s="99">
        <v>3</v>
      </c>
      <c r="L29" s="86">
        <f>K29*C29</f>
        <v>3750</v>
      </c>
      <c r="M29" s="99">
        <v>3</v>
      </c>
      <c r="N29" s="86">
        <v>3750</v>
      </c>
    </row>
    <row r="30" spans="1:14" s="47" customFormat="1" ht="24.75" customHeight="1">
      <c r="A30" s="30">
        <v>5</v>
      </c>
      <c r="B30" s="195" t="s">
        <v>230</v>
      </c>
      <c r="C30" s="46"/>
      <c r="D30" s="98"/>
      <c r="E30" s="44"/>
      <c r="F30" s="95"/>
      <c r="G30" s="99"/>
      <c r="H30" s="86"/>
      <c r="I30" s="99"/>
      <c r="J30" s="86"/>
      <c r="K30" s="99"/>
      <c r="L30" s="86"/>
      <c r="M30" s="99"/>
      <c r="N30" s="86"/>
    </row>
    <row r="31" spans="1:14" s="47" customFormat="1" ht="24.75" customHeight="1">
      <c r="A31" s="30"/>
      <c r="B31" s="110" t="s">
        <v>136</v>
      </c>
      <c r="C31" s="46">
        <v>2000</v>
      </c>
      <c r="D31" s="98">
        <v>12</v>
      </c>
      <c r="E31" s="44" t="s">
        <v>56</v>
      </c>
      <c r="F31" s="95">
        <v>24000</v>
      </c>
      <c r="G31" s="99">
        <v>3</v>
      </c>
      <c r="H31" s="86">
        <v>6000</v>
      </c>
      <c r="I31" s="99">
        <v>3</v>
      </c>
      <c r="J31" s="86">
        <v>6000</v>
      </c>
      <c r="K31" s="99">
        <v>3</v>
      </c>
      <c r="L31" s="86">
        <v>6000</v>
      </c>
      <c r="M31" s="99">
        <v>3</v>
      </c>
      <c r="N31" s="86">
        <v>6000</v>
      </c>
    </row>
    <row r="32" spans="1:14" s="47" customFormat="1" ht="24.75" customHeight="1">
      <c r="A32" s="30"/>
      <c r="B32" s="110"/>
      <c r="C32" s="46"/>
      <c r="D32" s="98"/>
      <c r="E32" s="44"/>
      <c r="F32" s="95"/>
      <c r="G32" s="99"/>
      <c r="H32" s="86"/>
      <c r="I32" s="99"/>
      <c r="J32" s="86"/>
      <c r="K32" s="99"/>
      <c r="L32" s="86"/>
      <c r="M32" s="99"/>
      <c r="N32" s="86"/>
    </row>
    <row r="33" spans="1:14" s="47" customFormat="1" ht="24.75" customHeight="1">
      <c r="A33" s="30"/>
      <c r="B33" s="110"/>
      <c r="C33" s="46"/>
      <c r="D33" s="98"/>
      <c r="E33" s="44"/>
      <c r="F33" s="95"/>
      <c r="G33" s="99"/>
      <c r="H33" s="86"/>
      <c r="I33" s="99"/>
      <c r="J33" s="86"/>
      <c r="K33" s="99"/>
      <c r="L33" s="86"/>
      <c r="M33" s="99"/>
      <c r="N33" s="86"/>
    </row>
    <row r="34" spans="1:14" s="47" customFormat="1" ht="24.75" customHeight="1">
      <c r="A34" s="30"/>
      <c r="B34" s="110"/>
      <c r="C34" s="46"/>
      <c r="D34" s="98"/>
      <c r="E34" s="44"/>
      <c r="F34" s="95"/>
      <c r="G34" s="99"/>
      <c r="H34" s="86"/>
      <c r="I34" s="99"/>
      <c r="J34" s="86"/>
      <c r="K34" s="99"/>
      <c r="L34" s="86"/>
      <c r="M34" s="99"/>
      <c r="N34" s="86"/>
    </row>
    <row r="35" spans="1:14" s="47" customFormat="1" ht="24.75" customHeight="1">
      <c r="A35" s="30"/>
      <c r="B35" s="110"/>
      <c r="C35" s="46"/>
      <c r="D35" s="98"/>
      <c r="E35" s="44"/>
      <c r="F35" s="95"/>
      <c r="G35" s="99"/>
      <c r="H35" s="86"/>
      <c r="I35" s="99"/>
      <c r="J35" s="86"/>
      <c r="K35" s="99"/>
      <c r="L35" s="86"/>
      <c r="M35" s="99"/>
      <c r="N35" s="86"/>
    </row>
    <row r="36" spans="1:14" s="47" customFormat="1" ht="24.75" customHeight="1">
      <c r="A36" s="30"/>
      <c r="B36" s="110"/>
      <c r="C36" s="46"/>
      <c r="D36" s="98"/>
      <c r="E36" s="44"/>
      <c r="F36" s="95"/>
      <c r="G36" s="99"/>
      <c r="H36" s="86"/>
      <c r="I36" s="99"/>
      <c r="J36" s="86"/>
      <c r="K36" s="99"/>
      <c r="L36" s="86"/>
      <c r="M36" s="99"/>
      <c r="N36" s="86"/>
    </row>
    <row r="37" spans="1:14" s="47" customFormat="1" ht="24.75" customHeight="1">
      <c r="A37" s="30"/>
      <c r="B37" s="110"/>
      <c r="C37" s="46"/>
      <c r="D37" s="98"/>
      <c r="E37" s="44"/>
      <c r="F37" s="95"/>
      <c r="G37" s="99"/>
      <c r="H37" s="86"/>
      <c r="I37" s="99"/>
      <c r="J37" s="86"/>
      <c r="K37" s="99"/>
      <c r="L37" s="86"/>
      <c r="M37" s="99"/>
      <c r="N37" s="86"/>
    </row>
    <row r="38" spans="1:14" s="47" customFormat="1" ht="24.75" customHeight="1">
      <c r="A38" s="30"/>
      <c r="B38" s="110"/>
      <c r="C38" s="46"/>
      <c r="D38" s="98"/>
      <c r="E38" s="44"/>
      <c r="F38" s="95"/>
      <c r="G38" s="99"/>
      <c r="H38" s="86"/>
      <c r="I38" s="99"/>
      <c r="J38" s="86"/>
      <c r="K38" s="99"/>
      <c r="L38" s="86"/>
      <c r="M38" s="99"/>
      <c r="N38" s="86"/>
    </row>
    <row r="39" spans="1:14" s="47" customFormat="1" ht="24.75" customHeight="1">
      <c r="A39" s="30"/>
      <c r="B39" s="110"/>
      <c r="C39" s="46"/>
      <c r="D39" s="98"/>
      <c r="E39" s="44"/>
      <c r="F39" s="95"/>
      <c r="G39" s="99"/>
      <c r="H39" s="86"/>
      <c r="I39" s="99"/>
      <c r="J39" s="86"/>
      <c r="K39" s="99"/>
      <c r="L39" s="86"/>
      <c r="M39" s="99"/>
      <c r="N39" s="86"/>
    </row>
    <row r="40" spans="1:14" s="47" customFormat="1" ht="24.75" customHeight="1">
      <c r="A40" s="30"/>
      <c r="B40" s="110"/>
      <c r="C40" s="46"/>
      <c r="D40" s="98"/>
      <c r="E40" s="44"/>
      <c r="F40" s="95"/>
      <c r="G40" s="99"/>
      <c r="H40" s="86"/>
      <c r="I40" s="99"/>
      <c r="J40" s="86"/>
      <c r="K40" s="99"/>
      <c r="L40" s="86"/>
      <c r="M40" s="99"/>
      <c r="N40" s="86"/>
    </row>
    <row r="41" spans="1:14" s="47" customFormat="1" ht="24.75" customHeight="1">
      <c r="A41" s="30"/>
      <c r="B41" s="110"/>
      <c r="C41" s="46"/>
      <c r="D41" s="98"/>
      <c r="E41" s="44"/>
      <c r="F41" s="95"/>
      <c r="G41" s="99"/>
      <c r="H41" s="86"/>
      <c r="I41" s="99"/>
      <c r="J41" s="86"/>
      <c r="K41" s="99"/>
      <c r="L41" s="86"/>
      <c r="M41" s="99"/>
      <c r="N41" s="86"/>
    </row>
    <row r="42" spans="1:14" s="47" customFormat="1" ht="24.75" customHeight="1">
      <c r="A42" s="30"/>
      <c r="B42" s="110"/>
      <c r="C42" s="46"/>
      <c r="D42" s="98"/>
      <c r="E42" s="44"/>
      <c r="F42" s="95"/>
      <c r="G42" s="99"/>
      <c r="H42" s="86"/>
      <c r="I42" s="99"/>
      <c r="J42" s="86"/>
      <c r="K42" s="99"/>
      <c r="L42" s="86"/>
      <c r="M42" s="99"/>
      <c r="N42" s="86"/>
    </row>
    <row r="43" spans="1:14" s="47" customFormat="1" ht="24.75" customHeight="1">
      <c r="A43" s="30"/>
      <c r="B43" s="110"/>
      <c r="C43" s="46"/>
      <c r="D43" s="98"/>
      <c r="E43" s="44"/>
      <c r="F43" s="95"/>
      <c r="G43" s="99"/>
      <c r="H43" s="86"/>
      <c r="I43" s="99"/>
      <c r="J43" s="86"/>
      <c r="K43" s="99"/>
      <c r="L43" s="86"/>
      <c r="M43" s="99"/>
      <c r="N43" s="86"/>
    </row>
    <row r="44" spans="1:14" s="47" customFormat="1" ht="24.75" customHeight="1">
      <c r="A44" s="30"/>
      <c r="B44" s="110"/>
      <c r="C44" s="46"/>
      <c r="D44" s="98"/>
      <c r="E44" s="44"/>
      <c r="F44" s="95"/>
      <c r="G44" s="99"/>
      <c r="H44" s="86"/>
      <c r="I44" s="99"/>
      <c r="J44" s="86"/>
      <c r="K44" s="30"/>
      <c r="L44" s="95"/>
      <c r="M44" s="30"/>
      <c r="N44" s="45"/>
    </row>
    <row r="45" spans="1:14" s="47" customFormat="1" ht="15" customHeight="1">
      <c r="A45" s="30" t="s">
        <v>31</v>
      </c>
      <c r="B45" s="40"/>
      <c r="C45" s="42"/>
      <c r="D45" s="108">
        <f aca="true" t="shared" si="0" ref="D45:N45">SUM(D13:D44)</f>
        <v>69</v>
      </c>
      <c r="E45" s="45">
        <f t="shared" si="0"/>
        <v>0</v>
      </c>
      <c r="F45" s="45">
        <f t="shared" si="0"/>
        <v>430000</v>
      </c>
      <c r="G45" s="108">
        <f t="shared" si="0"/>
        <v>29</v>
      </c>
      <c r="H45" s="45">
        <f t="shared" si="0"/>
        <v>335800</v>
      </c>
      <c r="I45" s="108">
        <f t="shared" si="0"/>
        <v>14</v>
      </c>
      <c r="J45" s="45">
        <f t="shared" si="0"/>
        <v>36800</v>
      </c>
      <c r="K45" s="108">
        <f t="shared" si="0"/>
        <v>14</v>
      </c>
      <c r="L45" s="45">
        <f t="shared" si="0"/>
        <v>38550</v>
      </c>
      <c r="M45" s="108">
        <f t="shared" si="0"/>
        <v>12</v>
      </c>
      <c r="N45" s="45">
        <f t="shared" si="0"/>
        <v>20550</v>
      </c>
    </row>
    <row r="46" spans="1:14" ht="12.75">
      <c r="A46" s="6"/>
      <c r="B46" s="13"/>
      <c r="C46" s="54"/>
      <c r="D46" s="32"/>
      <c r="E46" s="33"/>
      <c r="F46" s="34"/>
      <c r="G46" s="34"/>
      <c r="H46" s="13"/>
      <c r="I46" s="13"/>
      <c r="J46" s="13"/>
      <c r="K46" s="13"/>
      <c r="L46" s="13"/>
      <c r="M46" s="13"/>
      <c r="N46" s="14"/>
    </row>
    <row r="47" spans="1:14" ht="12.75">
      <c r="A47" s="35"/>
      <c r="B47" s="34" t="s">
        <v>22</v>
      </c>
      <c r="C47" s="55"/>
      <c r="D47" s="36"/>
      <c r="E47" s="37"/>
      <c r="F47" s="34"/>
      <c r="G47" s="34"/>
      <c r="H47" s="34"/>
      <c r="I47" s="34"/>
      <c r="J47" s="34"/>
      <c r="K47" s="34"/>
      <c r="L47" s="34"/>
      <c r="M47" s="34"/>
      <c r="N47" s="38"/>
    </row>
    <row r="48" spans="1:14" ht="12.75">
      <c r="A48" s="35"/>
      <c r="B48" s="34"/>
      <c r="C48" s="55"/>
      <c r="D48" s="36"/>
      <c r="E48" s="37"/>
      <c r="F48" s="34"/>
      <c r="G48" s="34"/>
      <c r="H48" s="34" t="s">
        <v>23</v>
      </c>
      <c r="I48" s="34"/>
      <c r="J48" s="245" t="s">
        <v>293</v>
      </c>
      <c r="K48" s="245"/>
      <c r="L48" s="245"/>
      <c r="M48" s="34"/>
      <c r="N48" s="38"/>
    </row>
    <row r="49" spans="1:14" ht="12.75">
      <c r="A49" s="35"/>
      <c r="B49" s="34"/>
      <c r="C49" s="55"/>
      <c r="D49" s="36"/>
      <c r="E49" s="37"/>
      <c r="F49" s="34"/>
      <c r="G49" s="34"/>
      <c r="H49" s="34"/>
      <c r="I49" s="34"/>
      <c r="J49" s="246" t="s">
        <v>24</v>
      </c>
      <c r="K49" s="246"/>
      <c r="L49" s="246"/>
      <c r="M49" s="34"/>
      <c r="N49" s="38"/>
    </row>
    <row r="50" spans="1:14" ht="12.75">
      <c r="A50" s="18"/>
      <c r="B50" s="20"/>
      <c r="C50" s="50"/>
      <c r="D50" s="16"/>
      <c r="E50" s="17"/>
      <c r="F50" s="20"/>
      <c r="G50" s="20"/>
      <c r="H50" s="20"/>
      <c r="I50" s="20"/>
      <c r="J50" s="20"/>
      <c r="K50" s="20"/>
      <c r="L50" s="20"/>
      <c r="M50" s="20"/>
      <c r="N50" s="19"/>
    </row>
  </sheetData>
  <sheetProtection/>
  <mergeCells count="10">
    <mergeCell ref="J48:L48"/>
    <mergeCell ref="J49:L49"/>
    <mergeCell ref="A4:O4"/>
    <mergeCell ref="A5:O5"/>
    <mergeCell ref="G10:N10"/>
    <mergeCell ref="D11:E11"/>
    <mergeCell ref="G11:H11"/>
    <mergeCell ref="I11:J11"/>
    <mergeCell ref="K11:L11"/>
    <mergeCell ref="M11:N11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44"/>
  <sheetViews>
    <sheetView zoomScale="85" zoomScaleNormal="85" zoomScaleSheetLayoutView="96" zoomScalePageLayoutView="0" workbookViewId="0" topLeftCell="A28">
      <selection activeCell="H42" sqref="H42"/>
    </sheetView>
  </sheetViews>
  <sheetFormatPr defaultColWidth="9.140625" defaultRowHeight="12.75"/>
  <cols>
    <col min="1" max="1" width="10.7109375" style="1" customWidth="1"/>
    <col min="2" max="2" width="31.1406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spans="1:14" ht="12.75">
      <c r="A1" s="1" t="s">
        <v>33</v>
      </c>
      <c r="K1" s="75" t="s">
        <v>36</v>
      </c>
      <c r="L1" s="76"/>
      <c r="M1" s="76"/>
      <c r="N1" s="77"/>
    </row>
    <row r="2" spans="11:14" ht="12.75">
      <c r="K2" s="78" t="s">
        <v>35</v>
      </c>
      <c r="L2" s="79"/>
      <c r="M2" s="79"/>
      <c r="N2" s="80"/>
    </row>
    <row r="3" spans="11:14" ht="13.5" thickBot="1">
      <c r="K3" s="81" t="s">
        <v>34</v>
      </c>
      <c r="L3" s="82"/>
      <c r="M3" s="82"/>
      <c r="N3" s="83"/>
    </row>
    <row r="4" spans="1:15" ht="12.75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8" t="s">
        <v>251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3:6" ht="12.75">
      <c r="C6" s="48"/>
      <c r="D6" s="3"/>
      <c r="E6" s="4"/>
      <c r="F6" s="2"/>
    </row>
    <row r="7" spans="1:5" ht="12.75">
      <c r="A7" s="5" t="s">
        <v>29</v>
      </c>
      <c r="B7" s="5"/>
      <c r="C7" s="48" t="s">
        <v>105</v>
      </c>
      <c r="D7" s="3"/>
      <c r="E7" s="4"/>
    </row>
    <row r="8" spans="1:14" ht="12.75">
      <c r="A8" s="6" t="s">
        <v>2</v>
      </c>
      <c r="B8" s="7"/>
      <c r="C8" s="49"/>
      <c r="D8" s="8"/>
      <c r="E8" s="9"/>
      <c r="F8" s="10" t="s">
        <v>3</v>
      </c>
      <c r="G8" s="11"/>
      <c r="H8" s="11"/>
      <c r="I8" s="11"/>
      <c r="J8" s="12"/>
      <c r="K8" s="13" t="s">
        <v>10</v>
      </c>
      <c r="L8" s="13"/>
      <c r="M8" s="13"/>
      <c r="N8" s="14"/>
    </row>
    <row r="9" spans="1:14" ht="12.75">
      <c r="A9" s="15" t="s">
        <v>30</v>
      </c>
      <c r="B9" s="5"/>
      <c r="C9" s="50" t="s">
        <v>48</v>
      </c>
      <c r="D9" s="16"/>
      <c r="E9" s="17"/>
      <c r="F9" s="18" t="s">
        <v>4</v>
      </c>
      <c r="G9" s="18" t="s">
        <v>5</v>
      </c>
      <c r="H9" s="19"/>
      <c r="I9" s="10" t="s">
        <v>6</v>
      </c>
      <c r="J9" s="12"/>
      <c r="K9" s="20" t="s">
        <v>7</v>
      </c>
      <c r="L9" s="20"/>
      <c r="M9" s="20"/>
      <c r="N9" s="19"/>
    </row>
    <row r="10" spans="1:14" ht="12.75">
      <c r="A10" s="21"/>
      <c r="B10" s="6"/>
      <c r="C10" s="51"/>
      <c r="D10" s="22"/>
      <c r="E10" s="23"/>
      <c r="F10" s="6"/>
      <c r="G10" s="249" t="s">
        <v>8</v>
      </c>
      <c r="H10" s="250"/>
      <c r="I10" s="250"/>
      <c r="J10" s="250"/>
      <c r="K10" s="250"/>
      <c r="L10" s="250"/>
      <c r="M10" s="250"/>
      <c r="N10" s="251"/>
    </row>
    <row r="11" spans="1:14" ht="12.75">
      <c r="A11" s="24" t="s">
        <v>9</v>
      </c>
      <c r="B11" s="25" t="s">
        <v>11</v>
      </c>
      <c r="C11" s="52" t="s">
        <v>12</v>
      </c>
      <c r="D11" s="252" t="s">
        <v>13</v>
      </c>
      <c r="E11" s="253"/>
      <c r="F11" s="25" t="s">
        <v>14</v>
      </c>
      <c r="G11" s="249" t="s">
        <v>15</v>
      </c>
      <c r="H11" s="251"/>
      <c r="I11" s="249" t="s">
        <v>16</v>
      </c>
      <c r="J11" s="251"/>
      <c r="K11" s="249" t="s">
        <v>17</v>
      </c>
      <c r="L11" s="251"/>
      <c r="M11" s="249" t="s">
        <v>18</v>
      </c>
      <c r="N11" s="251"/>
    </row>
    <row r="12" spans="1:14" ht="12.75">
      <c r="A12" s="26"/>
      <c r="B12" s="18"/>
      <c r="C12" s="53"/>
      <c r="D12" s="27"/>
      <c r="E12" s="28"/>
      <c r="F12" s="18"/>
      <c r="G12" s="29" t="s">
        <v>19</v>
      </c>
      <c r="H12" s="30" t="s">
        <v>20</v>
      </c>
      <c r="I12" s="30" t="s">
        <v>19</v>
      </c>
      <c r="J12" s="30" t="s">
        <v>21</v>
      </c>
      <c r="K12" s="29" t="s">
        <v>19</v>
      </c>
      <c r="L12" s="31" t="s">
        <v>21</v>
      </c>
      <c r="M12" s="29" t="s">
        <v>19</v>
      </c>
      <c r="N12" s="29" t="s">
        <v>20</v>
      </c>
    </row>
    <row r="13" spans="1:14" s="47" customFormat="1" ht="29.25" customHeight="1">
      <c r="A13" s="30">
        <v>1</v>
      </c>
      <c r="B13" s="147" t="s">
        <v>69</v>
      </c>
      <c r="C13" s="46"/>
      <c r="D13" s="98"/>
      <c r="E13" s="44"/>
      <c r="F13" s="95"/>
      <c r="G13" s="99"/>
      <c r="H13" s="86"/>
      <c r="I13" s="99"/>
      <c r="J13" s="86"/>
      <c r="K13" s="99"/>
      <c r="L13" s="86"/>
      <c r="M13" s="99"/>
      <c r="N13" s="86"/>
    </row>
    <row r="14" spans="1:14" s="47" customFormat="1" ht="30" customHeight="1">
      <c r="A14" s="30"/>
      <c r="B14" s="202" t="s">
        <v>294</v>
      </c>
      <c r="C14" s="145">
        <v>450</v>
      </c>
      <c r="D14" s="189">
        <v>60</v>
      </c>
      <c r="E14" s="44" t="s">
        <v>56</v>
      </c>
      <c r="F14" s="95">
        <f>D14*C14</f>
        <v>27000</v>
      </c>
      <c r="G14" s="99">
        <v>15</v>
      </c>
      <c r="H14" s="86">
        <f>G14*C14</f>
        <v>6750</v>
      </c>
      <c r="I14" s="99">
        <v>15</v>
      </c>
      <c r="J14" s="86">
        <v>6750</v>
      </c>
      <c r="K14" s="99">
        <v>15</v>
      </c>
      <c r="L14" s="86">
        <v>6750</v>
      </c>
      <c r="M14" s="99">
        <v>15</v>
      </c>
      <c r="N14" s="86">
        <v>6750</v>
      </c>
    </row>
    <row r="15" spans="1:14" s="47" customFormat="1" ht="29.25" customHeight="1">
      <c r="A15" s="30"/>
      <c r="B15" s="186" t="s">
        <v>295</v>
      </c>
      <c r="C15" s="145">
        <v>1500</v>
      </c>
      <c r="D15" s="189">
        <v>2</v>
      </c>
      <c r="E15" s="44" t="s">
        <v>56</v>
      </c>
      <c r="F15" s="95">
        <f>D15*C15</f>
        <v>3000</v>
      </c>
      <c r="G15" s="99"/>
      <c r="H15" s="86"/>
      <c r="I15" s="99">
        <v>1</v>
      </c>
      <c r="J15" s="86">
        <v>1500</v>
      </c>
      <c r="K15" s="99"/>
      <c r="L15" s="86"/>
      <c r="M15" s="99"/>
      <c r="N15" s="86"/>
    </row>
    <row r="16" spans="1:14" s="47" customFormat="1" ht="30" customHeight="1">
      <c r="A16" s="30"/>
      <c r="B16" s="87"/>
      <c r="C16" s="46"/>
      <c r="D16" s="98"/>
      <c r="E16" s="44"/>
      <c r="F16" s="95"/>
      <c r="G16" s="99"/>
      <c r="H16" s="86"/>
      <c r="I16" s="99"/>
      <c r="J16" s="86"/>
      <c r="K16" s="99"/>
      <c r="L16" s="86"/>
      <c r="M16" s="99"/>
      <c r="N16" s="86"/>
    </row>
    <row r="17" spans="1:14" s="47" customFormat="1" ht="30" customHeight="1">
      <c r="A17" s="30"/>
      <c r="B17" s="87"/>
      <c r="C17" s="46"/>
      <c r="D17" s="98"/>
      <c r="E17" s="44"/>
      <c r="F17" s="95"/>
      <c r="G17" s="99"/>
      <c r="H17" s="86"/>
      <c r="I17" s="99"/>
      <c r="J17" s="86"/>
      <c r="K17" s="99"/>
      <c r="L17" s="86"/>
      <c r="M17" s="99"/>
      <c r="N17" s="86"/>
    </row>
    <row r="18" spans="1:14" s="47" customFormat="1" ht="30" customHeight="1">
      <c r="A18" s="30"/>
      <c r="B18" s="87"/>
      <c r="C18" s="46"/>
      <c r="D18" s="98"/>
      <c r="E18" s="44"/>
      <c r="F18" s="95"/>
      <c r="G18" s="99"/>
      <c r="H18" s="86"/>
      <c r="I18" s="99"/>
      <c r="J18" s="86"/>
      <c r="K18" s="99"/>
      <c r="L18" s="86"/>
      <c r="M18" s="99"/>
      <c r="N18" s="86"/>
    </row>
    <row r="19" spans="1:14" s="47" customFormat="1" ht="30" customHeight="1">
      <c r="A19" s="30"/>
      <c r="B19" s="87"/>
      <c r="C19" s="46"/>
      <c r="D19" s="98"/>
      <c r="E19" s="44"/>
      <c r="F19" s="95"/>
      <c r="G19" s="99"/>
      <c r="H19" s="86"/>
      <c r="I19" s="99"/>
      <c r="J19" s="86"/>
      <c r="K19" s="99"/>
      <c r="L19" s="86"/>
      <c r="M19" s="99"/>
      <c r="N19" s="86"/>
    </row>
    <row r="20" spans="1:14" s="47" customFormat="1" ht="30" customHeight="1">
      <c r="A20" s="30"/>
      <c r="B20" s="87"/>
      <c r="C20" s="46"/>
      <c r="D20" s="98"/>
      <c r="E20" s="44"/>
      <c r="F20" s="95"/>
      <c r="G20" s="99"/>
      <c r="H20" s="86"/>
      <c r="I20" s="99"/>
      <c r="J20" s="86"/>
      <c r="K20" s="99"/>
      <c r="L20" s="86"/>
      <c r="M20" s="99"/>
      <c r="N20" s="86"/>
    </row>
    <row r="21" spans="1:14" s="47" customFormat="1" ht="30" customHeight="1">
      <c r="A21" s="30"/>
      <c r="B21" s="87"/>
      <c r="C21" s="46"/>
      <c r="D21" s="98"/>
      <c r="E21" s="44"/>
      <c r="F21" s="95"/>
      <c r="G21" s="99"/>
      <c r="H21" s="86"/>
      <c r="I21" s="99"/>
      <c r="J21" s="86"/>
      <c r="K21" s="99"/>
      <c r="L21" s="86"/>
      <c r="M21" s="99"/>
      <c r="N21" s="86"/>
    </row>
    <row r="22" spans="1:14" s="47" customFormat="1" ht="30" customHeight="1">
      <c r="A22" s="30"/>
      <c r="B22" s="87"/>
      <c r="C22" s="46"/>
      <c r="D22" s="98"/>
      <c r="E22" s="44"/>
      <c r="F22" s="95"/>
      <c r="G22" s="99"/>
      <c r="H22" s="86"/>
      <c r="I22" s="99"/>
      <c r="J22" s="86"/>
      <c r="K22" s="99"/>
      <c r="L22" s="86"/>
      <c r="M22" s="99"/>
      <c r="N22" s="86"/>
    </row>
    <row r="23" spans="1:14" s="47" customFormat="1" ht="30" customHeight="1">
      <c r="A23" s="30"/>
      <c r="B23" s="87"/>
      <c r="C23" s="46"/>
      <c r="D23" s="98"/>
      <c r="E23" s="44"/>
      <c r="F23" s="95"/>
      <c r="G23" s="99"/>
      <c r="H23" s="86"/>
      <c r="I23" s="99"/>
      <c r="J23" s="86"/>
      <c r="K23" s="99"/>
      <c r="L23" s="86"/>
      <c r="M23" s="99"/>
      <c r="N23" s="86"/>
    </row>
    <row r="24" spans="1:14" s="47" customFormat="1" ht="30" customHeight="1">
      <c r="A24" s="30"/>
      <c r="B24" s="87"/>
      <c r="C24" s="46"/>
      <c r="D24" s="98"/>
      <c r="E24" s="44"/>
      <c r="F24" s="95"/>
      <c r="G24" s="99"/>
      <c r="H24" s="86"/>
      <c r="I24" s="99"/>
      <c r="J24" s="86"/>
      <c r="K24" s="99"/>
      <c r="L24" s="86"/>
      <c r="M24" s="99"/>
      <c r="N24" s="86"/>
    </row>
    <row r="25" spans="1:14" s="47" customFormat="1" ht="30" customHeight="1">
      <c r="A25" s="30"/>
      <c r="B25" s="87"/>
      <c r="C25" s="46"/>
      <c r="D25" s="98"/>
      <c r="E25" s="44"/>
      <c r="F25" s="95"/>
      <c r="G25" s="99"/>
      <c r="H25" s="86"/>
      <c r="I25" s="99"/>
      <c r="J25" s="86"/>
      <c r="K25" s="99"/>
      <c r="L25" s="86"/>
      <c r="M25" s="99"/>
      <c r="N25" s="86"/>
    </row>
    <row r="26" spans="1:14" s="47" customFormat="1" ht="30" customHeight="1">
      <c r="A26" s="30"/>
      <c r="B26" s="87"/>
      <c r="C26" s="46"/>
      <c r="D26" s="98"/>
      <c r="E26" s="44"/>
      <c r="F26" s="95"/>
      <c r="G26" s="99"/>
      <c r="H26" s="86"/>
      <c r="I26" s="99"/>
      <c r="J26" s="86"/>
      <c r="K26" s="99"/>
      <c r="L26" s="86"/>
      <c r="M26" s="99"/>
      <c r="N26" s="86"/>
    </row>
    <row r="27" spans="1:14" s="47" customFormat="1" ht="30" customHeight="1">
      <c r="A27" s="30"/>
      <c r="B27" s="87"/>
      <c r="C27" s="46"/>
      <c r="D27" s="98"/>
      <c r="E27" s="44"/>
      <c r="F27" s="95"/>
      <c r="G27" s="99"/>
      <c r="H27" s="86"/>
      <c r="I27" s="99"/>
      <c r="J27" s="86"/>
      <c r="K27" s="99"/>
      <c r="L27" s="86"/>
      <c r="M27" s="99"/>
      <c r="N27" s="86"/>
    </row>
    <row r="28" spans="1:14" s="47" customFormat="1" ht="30" customHeight="1">
      <c r="A28" s="30"/>
      <c r="B28" s="87"/>
      <c r="C28" s="46"/>
      <c r="D28" s="98"/>
      <c r="E28" s="44"/>
      <c r="F28" s="95"/>
      <c r="G28" s="99"/>
      <c r="H28" s="86"/>
      <c r="I28" s="99"/>
      <c r="J28" s="86"/>
      <c r="K28" s="99"/>
      <c r="L28" s="86"/>
      <c r="M28" s="99"/>
      <c r="N28" s="86"/>
    </row>
    <row r="29" spans="1:14" s="47" customFormat="1" ht="30" customHeight="1">
      <c r="A29" s="30"/>
      <c r="B29" s="87"/>
      <c r="C29" s="46"/>
      <c r="D29" s="98"/>
      <c r="E29" s="44"/>
      <c r="F29" s="95"/>
      <c r="G29" s="99"/>
      <c r="H29" s="86"/>
      <c r="I29" s="99"/>
      <c r="J29" s="86"/>
      <c r="K29" s="99"/>
      <c r="L29" s="86"/>
      <c r="M29" s="99"/>
      <c r="N29" s="86"/>
    </row>
    <row r="30" spans="1:14" s="47" customFormat="1" ht="24.75" customHeight="1">
      <c r="A30" s="30"/>
      <c r="B30" s="88"/>
      <c r="C30" s="46"/>
      <c r="D30" s="98"/>
      <c r="E30" s="44"/>
      <c r="F30" s="95"/>
      <c r="G30" s="99"/>
      <c r="H30" s="86"/>
      <c r="I30" s="99"/>
      <c r="J30" s="86"/>
      <c r="K30" s="99"/>
      <c r="L30" s="86"/>
      <c r="M30" s="99"/>
      <c r="N30" s="86"/>
    </row>
    <row r="31" spans="1:14" s="47" customFormat="1" ht="24.75" customHeight="1">
      <c r="A31" s="30"/>
      <c r="B31" s="88"/>
      <c r="C31" s="46"/>
      <c r="D31" s="98"/>
      <c r="E31" s="44"/>
      <c r="F31" s="95"/>
      <c r="G31" s="99"/>
      <c r="H31" s="86"/>
      <c r="I31" s="99"/>
      <c r="J31" s="95"/>
      <c r="K31" s="99"/>
      <c r="L31" s="86"/>
      <c r="M31" s="99"/>
      <c r="N31" s="86"/>
    </row>
    <row r="32" spans="1:14" s="47" customFormat="1" ht="24.75" customHeight="1">
      <c r="A32" s="30"/>
      <c r="B32" s="88"/>
      <c r="C32" s="46"/>
      <c r="D32" s="98"/>
      <c r="E32" s="44"/>
      <c r="F32" s="95"/>
      <c r="G32" s="99"/>
      <c r="H32" s="86"/>
      <c r="I32" s="99"/>
      <c r="J32" s="86"/>
      <c r="K32" s="99"/>
      <c r="L32" s="95"/>
      <c r="M32" s="99"/>
      <c r="N32" s="86"/>
    </row>
    <row r="33" spans="1:14" s="47" customFormat="1" ht="24.75" customHeight="1">
      <c r="A33" s="30"/>
      <c r="B33" s="88"/>
      <c r="C33" s="46"/>
      <c r="D33" s="98"/>
      <c r="E33" s="44"/>
      <c r="F33" s="95"/>
      <c r="G33" s="99"/>
      <c r="H33" s="86"/>
      <c r="I33" s="99"/>
      <c r="J33" s="86"/>
      <c r="K33" s="99"/>
      <c r="L33" s="86"/>
      <c r="M33" s="99"/>
      <c r="N33" s="95"/>
    </row>
    <row r="34" spans="1:14" s="47" customFormat="1" ht="24.75" customHeight="1">
      <c r="A34" s="30"/>
      <c r="B34" s="88"/>
      <c r="C34" s="46"/>
      <c r="D34" s="98"/>
      <c r="E34" s="44"/>
      <c r="F34" s="95"/>
      <c r="G34" s="99"/>
      <c r="H34" s="95"/>
      <c r="I34" s="99"/>
      <c r="J34" s="86"/>
      <c r="K34" s="99"/>
      <c r="L34" s="86"/>
      <c r="M34" s="99"/>
      <c r="N34" s="86"/>
    </row>
    <row r="35" spans="1:14" s="47" customFormat="1" ht="24.75" customHeight="1">
      <c r="A35" s="30"/>
      <c r="B35" s="88"/>
      <c r="C35" s="46"/>
      <c r="D35" s="98"/>
      <c r="E35" s="44"/>
      <c r="F35" s="95"/>
      <c r="G35" s="99"/>
      <c r="H35" s="86"/>
      <c r="I35" s="99"/>
      <c r="J35" s="95"/>
      <c r="K35" s="99"/>
      <c r="L35" s="86"/>
      <c r="M35" s="99"/>
      <c r="N35" s="86"/>
    </row>
    <row r="36" spans="1:14" s="47" customFormat="1" ht="24.75" customHeight="1">
      <c r="A36" s="30"/>
      <c r="B36" s="88"/>
      <c r="C36" s="46"/>
      <c r="D36" s="98"/>
      <c r="E36" s="44"/>
      <c r="F36" s="95"/>
      <c r="G36" s="99"/>
      <c r="H36" s="86"/>
      <c r="I36" s="99"/>
      <c r="J36" s="86"/>
      <c r="K36" s="99"/>
      <c r="L36" s="95"/>
      <c r="M36" s="99"/>
      <c r="N36" s="86"/>
    </row>
    <row r="37" spans="1:14" s="47" customFormat="1" ht="24.75" customHeight="1">
      <c r="A37" s="30"/>
      <c r="B37" s="88"/>
      <c r="C37" s="46"/>
      <c r="D37" s="98"/>
      <c r="E37" s="44"/>
      <c r="F37" s="95"/>
      <c r="G37" s="99"/>
      <c r="H37" s="86"/>
      <c r="I37" s="99"/>
      <c r="J37" s="86"/>
      <c r="K37" s="99"/>
      <c r="L37" s="116"/>
      <c r="M37" s="99"/>
      <c r="N37" s="86"/>
    </row>
    <row r="38" spans="1:14" s="47" customFormat="1" ht="24.75" customHeight="1">
      <c r="A38" s="30"/>
      <c r="B38" s="88"/>
      <c r="C38" s="46"/>
      <c r="D38" s="98"/>
      <c r="E38" s="44"/>
      <c r="F38" s="95"/>
      <c r="G38" s="99"/>
      <c r="H38" s="86"/>
      <c r="I38" s="99"/>
      <c r="J38" s="86"/>
      <c r="K38" s="99"/>
      <c r="L38" s="116"/>
      <c r="M38" s="99"/>
      <c r="N38" s="86"/>
    </row>
    <row r="39" spans="1:14" s="47" customFormat="1" ht="24.75" customHeight="1">
      <c r="A39" s="30"/>
      <c r="B39" s="88"/>
      <c r="C39" s="46"/>
      <c r="D39" s="98"/>
      <c r="E39" s="44"/>
      <c r="F39" s="95"/>
      <c r="G39" s="99"/>
      <c r="H39" s="86"/>
      <c r="I39" s="99"/>
      <c r="J39" s="86"/>
      <c r="K39" s="99"/>
      <c r="L39" s="116"/>
      <c r="M39" s="99"/>
      <c r="N39" s="86"/>
    </row>
    <row r="40" spans="1:14" s="47" customFormat="1" ht="15" customHeight="1">
      <c r="A40" s="30"/>
      <c r="B40" s="40"/>
      <c r="C40" s="42"/>
      <c r="D40" s="98"/>
      <c r="E40" s="45">
        <f aca="true" t="shared" si="0" ref="E40:N40">SUM(E13:E39)</f>
        <v>0</v>
      </c>
      <c r="F40" s="45">
        <f>SUM(F13:F39)</f>
        <v>30000</v>
      </c>
      <c r="G40" s="108">
        <f t="shared" si="0"/>
        <v>15</v>
      </c>
      <c r="H40" s="45">
        <f t="shared" si="0"/>
        <v>6750</v>
      </c>
      <c r="I40" s="108">
        <f t="shared" si="0"/>
        <v>16</v>
      </c>
      <c r="J40" s="45">
        <f t="shared" si="0"/>
        <v>8250</v>
      </c>
      <c r="K40" s="108">
        <f t="shared" si="0"/>
        <v>15</v>
      </c>
      <c r="L40" s="45">
        <f t="shared" si="0"/>
        <v>6750</v>
      </c>
      <c r="M40" s="108">
        <f t="shared" si="0"/>
        <v>15</v>
      </c>
      <c r="N40" s="45">
        <f t="shared" si="0"/>
        <v>6750</v>
      </c>
    </row>
    <row r="41" spans="1:14" ht="12.75">
      <c r="A41" s="35"/>
      <c r="B41" s="34" t="s">
        <v>22</v>
      </c>
      <c r="C41" s="55"/>
      <c r="D41" s="36"/>
      <c r="E41" s="37"/>
      <c r="F41" s="34"/>
      <c r="G41" s="34"/>
      <c r="H41" s="34"/>
      <c r="I41" s="34"/>
      <c r="J41" s="34"/>
      <c r="K41" s="34"/>
      <c r="L41" s="34"/>
      <c r="M41" s="34"/>
      <c r="N41" s="38"/>
    </row>
    <row r="42" spans="1:14" ht="12.75">
      <c r="A42" s="35"/>
      <c r="B42" s="34"/>
      <c r="C42" s="55"/>
      <c r="D42" s="36"/>
      <c r="E42" s="37"/>
      <c r="F42" s="34"/>
      <c r="G42" s="34"/>
      <c r="H42" s="34" t="s">
        <v>23</v>
      </c>
      <c r="I42" s="34"/>
      <c r="J42" s="245" t="s">
        <v>296</v>
      </c>
      <c r="K42" s="245"/>
      <c r="L42" s="245"/>
      <c r="M42" s="34"/>
      <c r="N42" s="38"/>
    </row>
    <row r="43" spans="1:14" ht="12.75">
      <c r="A43" s="35"/>
      <c r="B43" s="34"/>
      <c r="C43" s="55"/>
      <c r="D43" s="36"/>
      <c r="E43" s="37"/>
      <c r="F43" s="34"/>
      <c r="G43" s="34"/>
      <c r="H43" s="34"/>
      <c r="I43" s="34"/>
      <c r="J43" s="246" t="s">
        <v>24</v>
      </c>
      <c r="K43" s="246"/>
      <c r="L43" s="246"/>
      <c r="M43" s="34"/>
      <c r="N43" s="38"/>
    </row>
    <row r="44" spans="1:14" ht="12.75">
      <c r="A44" s="18"/>
      <c r="B44" s="20"/>
      <c r="C44" s="50"/>
      <c r="D44" s="16"/>
      <c r="E44" s="17"/>
      <c r="F44" s="20"/>
      <c r="G44" s="20"/>
      <c r="H44" s="20"/>
      <c r="I44" s="20"/>
      <c r="J44" s="20"/>
      <c r="K44" s="20"/>
      <c r="L44" s="20"/>
      <c r="M44" s="20"/>
      <c r="N44" s="19"/>
    </row>
  </sheetData>
  <sheetProtection/>
  <mergeCells count="10">
    <mergeCell ref="J42:L42"/>
    <mergeCell ref="J43:L43"/>
    <mergeCell ref="A4:O4"/>
    <mergeCell ref="A5:O5"/>
    <mergeCell ref="G10:N10"/>
    <mergeCell ref="D11:E11"/>
    <mergeCell ref="G11:H11"/>
    <mergeCell ref="I11:J11"/>
    <mergeCell ref="K11:L11"/>
    <mergeCell ref="M11:N11"/>
  </mergeCells>
  <printOptions/>
  <pageMargins left="0.35" right="0.16" top="1" bottom="1" header="0.5" footer="0.5"/>
  <pageSetup horizontalDpi="300" verticalDpi="300" orientation="landscape" paperSize="5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O84"/>
  <sheetViews>
    <sheetView zoomScale="85" zoomScaleNormal="85" zoomScaleSheetLayoutView="96" zoomScalePageLayoutView="0" workbookViewId="0" topLeftCell="A64">
      <selection activeCell="F20" sqref="F20"/>
    </sheetView>
  </sheetViews>
  <sheetFormatPr defaultColWidth="9.140625" defaultRowHeight="12.75"/>
  <cols>
    <col min="1" max="1" width="10.7109375" style="1" customWidth="1"/>
    <col min="2" max="2" width="37.281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spans="1:14" ht="12.75">
      <c r="A1" s="1" t="s">
        <v>33</v>
      </c>
      <c r="K1" s="75" t="s">
        <v>36</v>
      </c>
      <c r="L1" s="76"/>
      <c r="M1" s="76"/>
      <c r="N1" s="77"/>
    </row>
    <row r="2" spans="11:14" ht="12.75">
      <c r="K2" s="78" t="s">
        <v>35</v>
      </c>
      <c r="L2" s="79"/>
      <c r="M2" s="79"/>
      <c r="N2" s="80"/>
    </row>
    <row r="3" spans="11:14" ht="13.5" thickBot="1">
      <c r="K3" s="81" t="s">
        <v>34</v>
      </c>
      <c r="L3" s="82"/>
      <c r="M3" s="82"/>
      <c r="N3" s="83"/>
    </row>
    <row r="4" spans="1:15" ht="12.75">
      <c r="A4" s="247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48" t="s">
        <v>251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3:6" ht="12.75">
      <c r="C6" s="48"/>
      <c r="D6" s="3"/>
      <c r="E6" s="4"/>
      <c r="F6" s="2"/>
    </row>
    <row r="7" spans="1:5" ht="12.75">
      <c r="A7" s="5" t="s">
        <v>29</v>
      </c>
      <c r="B7" s="5"/>
      <c r="C7" s="48" t="s">
        <v>105</v>
      </c>
      <c r="D7" s="3"/>
      <c r="E7" s="4"/>
    </row>
    <row r="8" spans="1:14" ht="12.75">
      <c r="A8" s="6" t="s">
        <v>2</v>
      </c>
      <c r="B8" s="7"/>
      <c r="C8" s="49"/>
      <c r="D8" s="8"/>
      <c r="E8" s="9"/>
      <c r="F8" s="10" t="s">
        <v>3</v>
      </c>
      <c r="G8" s="11"/>
      <c r="H8" s="11"/>
      <c r="I8" s="11"/>
      <c r="J8" s="12"/>
      <c r="K8" s="13" t="s">
        <v>10</v>
      </c>
      <c r="L8" s="13"/>
      <c r="M8" s="13"/>
      <c r="N8" s="14"/>
    </row>
    <row r="9" spans="1:14" ht="12.75">
      <c r="A9" s="15" t="s">
        <v>30</v>
      </c>
      <c r="B9" s="5"/>
      <c r="C9" s="50" t="s">
        <v>49</v>
      </c>
      <c r="D9" s="16"/>
      <c r="E9" s="17"/>
      <c r="F9" s="18" t="s">
        <v>4</v>
      </c>
      <c r="G9" s="18" t="s">
        <v>5</v>
      </c>
      <c r="H9" s="19"/>
      <c r="I9" s="10" t="s">
        <v>6</v>
      </c>
      <c r="J9" s="12"/>
      <c r="K9" s="20" t="s">
        <v>7</v>
      </c>
      <c r="L9" s="20"/>
      <c r="M9" s="20"/>
      <c r="N9" s="19"/>
    </row>
    <row r="10" spans="1:14" ht="12.75">
      <c r="A10" s="21"/>
      <c r="B10" s="6"/>
      <c r="C10" s="51"/>
      <c r="D10" s="22"/>
      <c r="E10" s="23"/>
      <c r="F10" s="6"/>
      <c r="G10" s="249" t="s">
        <v>8</v>
      </c>
      <c r="H10" s="250"/>
      <c r="I10" s="250"/>
      <c r="J10" s="250"/>
      <c r="K10" s="250"/>
      <c r="L10" s="250"/>
      <c r="M10" s="250"/>
      <c r="N10" s="251"/>
    </row>
    <row r="11" spans="1:14" ht="12.75">
      <c r="A11" s="24" t="s">
        <v>9</v>
      </c>
      <c r="B11" s="25" t="s">
        <v>11</v>
      </c>
      <c r="C11" s="52" t="s">
        <v>12</v>
      </c>
      <c r="D11" s="252" t="s">
        <v>13</v>
      </c>
      <c r="E11" s="253"/>
      <c r="F11" s="25" t="s">
        <v>14</v>
      </c>
      <c r="G11" s="249" t="s">
        <v>15</v>
      </c>
      <c r="H11" s="251"/>
      <c r="I11" s="249" t="s">
        <v>16</v>
      </c>
      <c r="J11" s="251"/>
      <c r="K11" s="249" t="s">
        <v>17</v>
      </c>
      <c r="L11" s="251"/>
      <c r="M11" s="249" t="s">
        <v>18</v>
      </c>
      <c r="N11" s="251"/>
    </row>
    <row r="12" spans="1:14" ht="12.75">
      <c r="A12" s="26"/>
      <c r="B12" s="18"/>
      <c r="C12" s="53"/>
      <c r="D12" s="27"/>
      <c r="E12" s="28"/>
      <c r="F12" s="18"/>
      <c r="G12" s="29" t="s">
        <v>19</v>
      </c>
      <c r="H12" s="30" t="s">
        <v>20</v>
      </c>
      <c r="I12" s="30" t="s">
        <v>19</v>
      </c>
      <c r="J12" s="30" t="s">
        <v>21</v>
      </c>
      <c r="K12" s="29" t="s">
        <v>19</v>
      </c>
      <c r="L12" s="31" t="s">
        <v>21</v>
      </c>
      <c r="M12" s="29" t="s">
        <v>19</v>
      </c>
      <c r="N12" s="29" t="s">
        <v>20</v>
      </c>
    </row>
    <row r="13" spans="1:14" s="47" customFormat="1" ht="24.75" customHeight="1">
      <c r="A13" s="30">
        <v>1</v>
      </c>
      <c r="B13" s="123" t="s">
        <v>55</v>
      </c>
      <c r="C13" s="46"/>
      <c r="D13" s="98"/>
      <c r="E13" s="44"/>
      <c r="F13" s="95"/>
      <c r="G13" s="99"/>
      <c r="H13" s="86"/>
      <c r="I13" s="99"/>
      <c r="J13" s="86"/>
      <c r="K13" s="99"/>
      <c r="L13" s="86"/>
      <c r="M13" s="99"/>
      <c r="N13" s="86"/>
    </row>
    <row r="14" spans="1:14" s="47" customFormat="1" ht="24.75" customHeight="1">
      <c r="A14" s="30"/>
      <c r="B14" s="177" t="s">
        <v>297</v>
      </c>
      <c r="C14" s="203">
        <v>500000</v>
      </c>
      <c r="D14" s="135">
        <v>1</v>
      </c>
      <c r="E14" s="136" t="s">
        <v>110</v>
      </c>
      <c r="F14" s="95">
        <f>D14*C14</f>
        <v>500000</v>
      </c>
      <c r="G14" s="99">
        <v>1</v>
      </c>
      <c r="H14" s="86">
        <f>G14*C14</f>
        <v>500000</v>
      </c>
      <c r="I14" s="99"/>
      <c r="J14" s="86"/>
      <c r="K14" s="99"/>
      <c r="L14" s="86"/>
      <c r="M14" s="99"/>
      <c r="N14" s="86"/>
    </row>
    <row r="15" spans="1:14" s="47" customFormat="1" ht="24.75" customHeight="1">
      <c r="A15" s="30"/>
      <c r="B15" s="177" t="s">
        <v>298</v>
      </c>
      <c r="C15" s="136">
        <v>50000</v>
      </c>
      <c r="D15" s="135">
        <v>1</v>
      </c>
      <c r="E15" s="136" t="s">
        <v>110</v>
      </c>
      <c r="F15" s="95">
        <f aca="true" t="shared" si="0" ref="F15:F21">D15*C15</f>
        <v>50000</v>
      </c>
      <c r="G15" s="99">
        <v>1</v>
      </c>
      <c r="H15" s="86">
        <f aca="true" t="shared" si="1" ref="H15:H21">G15*C15</f>
        <v>50000</v>
      </c>
      <c r="I15" s="99"/>
      <c r="J15" s="86"/>
      <c r="K15" s="99"/>
      <c r="L15" s="86"/>
      <c r="M15" s="99"/>
      <c r="N15" s="86"/>
    </row>
    <row r="16" spans="1:14" s="47" customFormat="1" ht="24.75" customHeight="1">
      <c r="A16" s="30"/>
      <c r="B16" s="177" t="s">
        <v>299</v>
      </c>
      <c r="C16" s="136">
        <v>2500</v>
      </c>
      <c r="D16" s="135">
        <v>4</v>
      </c>
      <c r="E16" s="136" t="s">
        <v>305</v>
      </c>
      <c r="F16" s="95">
        <f t="shared" si="0"/>
        <v>10000</v>
      </c>
      <c r="G16" s="99"/>
      <c r="H16" s="86"/>
      <c r="I16" s="99">
        <v>4</v>
      </c>
      <c r="J16" s="86">
        <f>I16*C16</f>
        <v>10000</v>
      </c>
      <c r="K16" s="99"/>
      <c r="L16" s="86"/>
      <c r="M16" s="99"/>
      <c r="N16" s="86"/>
    </row>
    <row r="17" spans="1:14" s="47" customFormat="1" ht="24.75" customHeight="1">
      <c r="A17" s="30"/>
      <c r="B17" s="177" t="s">
        <v>300</v>
      </c>
      <c r="C17" s="136">
        <v>10000</v>
      </c>
      <c r="D17" s="135">
        <v>5</v>
      </c>
      <c r="E17" s="136" t="s">
        <v>305</v>
      </c>
      <c r="F17" s="95">
        <f t="shared" si="0"/>
        <v>50000</v>
      </c>
      <c r="G17" s="99"/>
      <c r="H17" s="86"/>
      <c r="I17" s="99">
        <v>5</v>
      </c>
      <c r="J17" s="86">
        <f>I17*C17</f>
        <v>50000</v>
      </c>
      <c r="K17" s="99"/>
      <c r="L17" s="86"/>
      <c r="M17" s="99"/>
      <c r="N17" s="86"/>
    </row>
    <row r="18" spans="1:14" s="47" customFormat="1" ht="24.75" customHeight="1">
      <c r="A18" s="30"/>
      <c r="B18" s="177" t="s">
        <v>301</v>
      </c>
      <c r="C18" s="136">
        <v>5000</v>
      </c>
      <c r="D18" s="135">
        <v>2</v>
      </c>
      <c r="E18" s="136" t="s">
        <v>305</v>
      </c>
      <c r="F18" s="95">
        <f t="shared" si="0"/>
        <v>10000</v>
      </c>
      <c r="G18" s="99">
        <v>2</v>
      </c>
      <c r="H18" s="86">
        <f t="shared" si="1"/>
        <v>10000</v>
      </c>
      <c r="I18" s="99"/>
      <c r="J18" s="86"/>
      <c r="K18" s="99"/>
      <c r="L18" s="86"/>
      <c r="M18" s="99"/>
      <c r="N18" s="86"/>
    </row>
    <row r="19" spans="1:14" s="47" customFormat="1" ht="24.75" customHeight="1">
      <c r="A19" s="30"/>
      <c r="B19" s="177" t="s">
        <v>302</v>
      </c>
      <c r="C19" s="136">
        <v>30000</v>
      </c>
      <c r="D19" s="135">
        <v>2</v>
      </c>
      <c r="E19" s="136" t="s">
        <v>305</v>
      </c>
      <c r="F19" s="95">
        <f t="shared" si="0"/>
        <v>60000</v>
      </c>
      <c r="G19" s="99">
        <v>1</v>
      </c>
      <c r="H19" s="86">
        <f t="shared" si="1"/>
        <v>30000</v>
      </c>
      <c r="I19" s="99">
        <v>1</v>
      </c>
      <c r="J19" s="86">
        <f>I19*C19</f>
        <v>30000</v>
      </c>
      <c r="K19" s="99"/>
      <c r="L19" s="86"/>
      <c r="M19" s="99"/>
      <c r="N19" s="86"/>
    </row>
    <row r="20" spans="1:14" s="47" customFormat="1" ht="24.75" customHeight="1">
      <c r="A20" s="30"/>
      <c r="B20" s="133" t="s">
        <v>303</v>
      </c>
      <c r="C20" s="136">
        <v>90000</v>
      </c>
      <c r="D20" s="135">
        <v>1</v>
      </c>
      <c r="E20" s="136" t="s">
        <v>110</v>
      </c>
      <c r="F20" s="95">
        <f t="shared" si="0"/>
        <v>90000</v>
      </c>
      <c r="G20" s="99">
        <v>1</v>
      </c>
      <c r="H20" s="86">
        <f t="shared" si="1"/>
        <v>90000</v>
      </c>
      <c r="I20" s="99"/>
      <c r="J20" s="86"/>
      <c r="K20" s="99"/>
      <c r="L20" s="86"/>
      <c r="M20" s="99"/>
      <c r="N20" s="86"/>
    </row>
    <row r="21" spans="1:14" s="47" customFormat="1" ht="24.75" customHeight="1">
      <c r="A21" s="30"/>
      <c r="B21" s="177" t="s">
        <v>304</v>
      </c>
      <c r="C21" s="127">
        <v>40000</v>
      </c>
      <c r="D21" s="135">
        <v>2</v>
      </c>
      <c r="E21" s="136" t="s">
        <v>305</v>
      </c>
      <c r="F21" s="95">
        <f t="shared" si="0"/>
        <v>80000</v>
      </c>
      <c r="G21" s="99">
        <v>1</v>
      </c>
      <c r="H21" s="86">
        <f t="shared" si="1"/>
        <v>40000</v>
      </c>
      <c r="I21" s="99"/>
      <c r="J21" s="86"/>
      <c r="K21" s="99"/>
      <c r="L21" s="95"/>
      <c r="M21" s="99"/>
      <c r="N21" s="86"/>
    </row>
    <row r="22" spans="1:14" s="47" customFormat="1" ht="33.75" customHeight="1">
      <c r="A22" s="30">
        <v>2</v>
      </c>
      <c r="B22" s="123" t="s">
        <v>69</v>
      </c>
      <c r="C22" s="91"/>
      <c r="D22" s="98"/>
      <c r="E22" s="44"/>
      <c r="F22" s="95"/>
      <c r="G22" s="99"/>
      <c r="H22" s="86"/>
      <c r="I22" s="99"/>
      <c r="J22" s="86"/>
      <c r="K22" s="99"/>
      <c r="L22" s="86"/>
      <c r="M22" s="99"/>
      <c r="N22" s="95"/>
    </row>
    <row r="23" spans="1:14" s="47" customFormat="1" ht="33.75" customHeight="1">
      <c r="A23" s="30"/>
      <c r="B23" s="122" t="s">
        <v>306</v>
      </c>
      <c r="C23" s="127">
        <v>1600</v>
      </c>
      <c r="D23" s="125">
        <v>12</v>
      </c>
      <c r="E23" s="44" t="s">
        <v>56</v>
      </c>
      <c r="F23" s="95">
        <f>D23*C23</f>
        <v>19200</v>
      </c>
      <c r="G23" s="99">
        <v>3</v>
      </c>
      <c r="H23" s="95">
        <f>G23*C23</f>
        <v>4800</v>
      </c>
      <c r="I23" s="99">
        <v>3</v>
      </c>
      <c r="J23" s="86">
        <f>I23*C23</f>
        <v>4800</v>
      </c>
      <c r="K23" s="99">
        <v>3</v>
      </c>
      <c r="L23" s="86">
        <f>K23*C23</f>
        <v>4800</v>
      </c>
      <c r="M23" s="99">
        <v>3</v>
      </c>
      <c r="N23" s="86">
        <f>M23*C23</f>
        <v>4800</v>
      </c>
    </row>
    <row r="24" spans="1:14" s="47" customFormat="1" ht="31.5" customHeight="1">
      <c r="A24" s="30"/>
      <c r="B24" s="122" t="s">
        <v>307</v>
      </c>
      <c r="C24" s="127">
        <v>1390</v>
      </c>
      <c r="D24" s="125">
        <v>12</v>
      </c>
      <c r="E24" s="44" t="s">
        <v>56</v>
      </c>
      <c r="F24" s="95">
        <f aca="true" t="shared" si="2" ref="F24:F37">D24*C24</f>
        <v>16680</v>
      </c>
      <c r="G24" s="99">
        <v>3</v>
      </c>
      <c r="H24" s="95">
        <f>G24*C24</f>
        <v>4170</v>
      </c>
      <c r="I24" s="99">
        <v>3</v>
      </c>
      <c r="J24" s="86">
        <f aca="true" t="shared" si="3" ref="J24:J35">I24*C24</f>
        <v>4170</v>
      </c>
      <c r="K24" s="99">
        <v>3</v>
      </c>
      <c r="L24" s="86">
        <f aca="true" t="shared" si="4" ref="L24:L36">K24*C24</f>
        <v>4170</v>
      </c>
      <c r="M24" s="99">
        <v>3</v>
      </c>
      <c r="N24" s="86">
        <f aca="true" t="shared" si="5" ref="N24:N40">M24*C24</f>
        <v>4170</v>
      </c>
    </row>
    <row r="25" spans="1:14" s="47" customFormat="1" ht="38.25" customHeight="1">
      <c r="A25" s="30"/>
      <c r="B25" s="122" t="s">
        <v>308</v>
      </c>
      <c r="C25" s="127">
        <v>1490</v>
      </c>
      <c r="D25" s="125">
        <v>12</v>
      </c>
      <c r="E25" s="44" t="s">
        <v>56</v>
      </c>
      <c r="F25" s="95">
        <f t="shared" si="2"/>
        <v>17880</v>
      </c>
      <c r="G25" s="99">
        <v>3</v>
      </c>
      <c r="H25" s="95">
        <f>G25*C25</f>
        <v>4470</v>
      </c>
      <c r="I25" s="99">
        <v>3</v>
      </c>
      <c r="J25" s="86">
        <f t="shared" si="3"/>
        <v>4470</v>
      </c>
      <c r="K25" s="99">
        <v>3</v>
      </c>
      <c r="L25" s="86">
        <f t="shared" si="4"/>
        <v>4470</v>
      </c>
      <c r="M25" s="99">
        <v>3</v>
      </c>
      <c r="N25" s="86">
        <f t="shared" si="5"/>
        <v>4470</v>
      </c>
    </row>
    <row r="26" spans="1:14" s="47" customFormat="1" ht="38.25" customHeight="1">
      <c r="A26" s="30"/>
      <c r="B26" s="122" t="s">
        <v>309</v>
      </c>
      <c r="C26" s="127">
        <v>10000</v>
      </c>
      <c r="D26" s="125">
        <v>36</v>
      </c>
      <c r="E26" s="44" t="s">
        <v>56</v>
      </c>
      <c r="F26" s="95">
        <f t="shared" si="2"/>
        <v>360000</v>
      </c>
      <c r="G26" s="99">
        <v>9</v>
      </c>
      <c r="H26" s="95">
        <f>G26*C26</f>
        <v>90000</v>
      </c>
      <c r="I26" s="99">
        <v>9</v>
      </c>
      <c r="J26" s="86">
        <f t="shared" si="3"/>
        <v>90000</v>
      </c>
      <c r="K26" s="99">
        <v>9</v>
      </c>
      <c r="L26" s="86">
        <f t="shared" si="4"/>
        <v>90000</v>
      </c>
      <c r="M26" s="99">
        <v>9</v>
      </c>
      <c r="N26" s="86">
        <f t="shared" si="5"/>
        <v>90000</v>
      </c>
    </row>
    <row r="27" spans="1:14" s="47" customFormat="1" ht="33.75" customHeight="1">
      <c r="A27" s="30"/>
      <c r="B27" s="122" t="s">
        <v>310</v>
      </c>
      <c r="C27" s="128">
        <v>10000</v>
      </c>
      <c r="D27" s="126">
        <v>18</v>
      </c>
      <c r="E27" s="44" t="s">
        <v>56</v>
      </c>
      <c r="F27" s="95">
        <f t="shared" si="2"/>
        <v>180000</v>
      </c>
      <c r="G27" s="99"/>
      <c r="H27" s="95"/>
      <c r="I27" s="99">
        <v>9</v>
      </c>
      <c r="J27" s="86">
        <f t="shared" si="3"/>
        <v>90000</v>
      </c>
      <c r="K27" s="99"/>
      <c r="L27" s="86"/>
      <c r="M27" s="99">
        <v>9</v>
      </c>
      <c r="N27" s="86">
        <f t="shared" si="5"/>
        <v>90000</v>
      </c>
    </row>
    <row r="28" spans="1:14" s="47" customFormat="1" ht="33.75" customHeight="1">
      <c r="A28" s="30"/>
      <c r="B28" s="122" t="s">
        <v>311</v>
      </c>
      <c r="C28" s="128">
        <v>22000</v>
      </c>
      <c r="D28" s="126">
        <v>9</v>
      </c>
      <c r="E28" s="44" t="s">
        <v>56</v>
      </c>
      <c r="F28" s="95">
        <f t="shared" si="2"/>
        <v>198000</v>
      </c>
      <c r="G28" s="99"/>
      <c r="H28" s="95"/>
      <c r="I28" s="99"/>
      <c r="J28" s="86"/>
      <c r="K28" s="99"/>
      <c r="L28" s="86"/>
      <c r="M28" s="99">
        <v>9</v>
      </c>
      <c r="N28" s="86">
        <f t="shared" si="5"/>
        <v>198000</v>
      </c>
    </row>
    <row r="29" spans="1:14" s="47" customFormat="1" ht="33.75" customHeight="1">
      <c r="A29" s="30"/>
      <c r="B29" s="122" t="s">
        <v>312</v>
      </c>
      <c r="C29" s="128">
        <v>4000</v>
      </c>
      <c r="D29" s="126">
        <v>9</v>
      </c>
      <c r="E29" s="44" t="s">
        <v>56</v>
      </c>
      <c r="F29" s="95">
        <f t="shared" si="2"/>
        <v>36000</v>
      </c>
      <c r="G29" s="99"/>
      <c r="H29" s="95"/>
      <c r="I29" s="99"/>
      <c r="J29" s="86"/>
      <c r="K29" s="99"/>
      <c r="L29" s="86"/>
      <c r="M29" s="99">
        <v>9</v>
      </c>
      <c r="N29" s="86">
        <f t="shared" si="5"/>
        <v>36000</v>
      </c>
    </row>
    <row r="30" spans="1:14" s="47" customFormat="1" ht="33.75" customHeight="1">
      <c r="A30" s="30"/>
      <c r="B30" s="122" t="s">
        <v>313</v>
      </c>
      <c r="C30" s="128">
        <v>3000</v>
      </c>
      <c r="D30" s="126">
        <v>4</v>
      </c>
      <c r="E30" s="44" t="s">
        <v>56</v>
      </c>
      <c r="F30" s="95">
        <f t="shared" si="2"/>
        <v>12000</v>
      </c>
      <c r="G30" s="99"/>
      <c r="H30" s="95"/>
      <c r="I30" s="99"/>
      <c r="J30" s="86"/>
      <c r="K30" s="99"/>
      <c r="L30" s="86"/>
      <c r="M30" s="99">
        <v>9</v>
      </c>
      <c r="N30" s="86">
        <f t="shared" si="5"/>
        <v>27000</v>
      </c>
    </row>
    <row r="31" spans="1:14" s="47" customFormat="1" ht="33.75" customHeight="1">
      <c r="A31" s="30"/>
      <c r="B31" s="122" t="s">
        <v>314</v>
      </c>
      <c r="C31" s="128">
        <v>10000</v>
      </c>
      <c r="D31" s="126">
        <v>1</v>
      </c>
      <c r="E31" s="44" t="s">
        <v>56</v>
      </c>
      <c r="F31" s="95">
        <f t="shared" si="2"/>
        <v>10000</v>
      </c>
      <c r="G31" s="99">
        <v>1</v>
      </c>
      <c r="H31" s="95">
        <f>G31*C31</f>
        <v>10000</v>
      </c>
      <c r="I31" s="99">
        <v>1</v>
      </c>
      <c r="J31" s="86">
        <f t="shared" si="3"/>
        <v>10000</v>
      </c>
      <c r="K31" s="99">
        <v>1</v>
      </c>
      <c r="L31" s="86">
        <f t="shared" si="4"/>
        <v>10000</v>
      </c>
      <c r="M31" s="99">
        <v>1</v>
      </c>
      <c r="N31" s="86">
        <f t="shared" si="5"/>
        <v>10000</v>
      </c>
    </row>
    <row r="32" spans="1:14" s="47" customFormat="1" ht="33.75" customHeight="1">
      <c r="A32" s="30"/>
      <c r="B32" s="122" t="s">
        <v>315</v>
      </c>
      <c r="C32" s="128">
        <v>22000</v>
      </c>
      <c r="D32" s="126">
        <v>1</v>
      </c>
      <c r="E32" s="44" t="s">
        <v>56</v>
      </c>
      <c r="F32" s="95">
        <f t="shared" si="2"/>
        <v>22000</v>
      </c>
      <c r="G32" s="99"/>
      <c r="H32" s="95"/>
      <c r="I32" s="99"/>
      <c r="J32" s="86"/>
      <c r="K32" s="99">
        <v>1</v>
      </c>
      <c r="L32" s="86">
        <f t="shared" si="4"/>
        <v>22000</v>
      </c>
      <c r="M32" s="99"/>
      <c r="N32" s="86"/>
    </row>
    <row r="33" spans="1:14" s="47" customFormat="1" ht="33.75" customHeight="1">
      <c r="A33" s="30"/>
      <c r="B33" s="122" t="s">
        <v>316</v>
      </c>
      <c r="C33" s="128">
        <v>5000</v>
      </c>
      <c r="D33" s="126">
        <v>1</v>
      </c>
      <c r="E33" s="44" t="s">
        <v>56</v>
      </c>
      <c r="F33" s="95">
        <f t="shared" si="2"/>
        <v>5000</v>
      </c>
      <c r="G33" s="99"/>
      <c r="H33" s="95"/>
      <c r="I33" s="99"/>
      <c r="J33" s="86"/>
      <c r="K33" s="99"/>
      <c r="L33" s="86"/>
      <c r="M33" s="99">
        <v>1</v>
      </c>
      <c r="N33" s="86">
        <f t="shared" si="5"/>
        <v>5000</v>
      </c>
    </row>
    <row r="34" spans="1:14" s="47" customFormat="1" ht="33.75" customHeight="1">
      <c r="A34" s="30"/>
      <c r="B34" s="122" t="s">
        <v>317</v>
      </c>
      <c r="C34" s="128">
        <v>3000</v>
      </c>
      <c r="D34" s="126">
        <v>4</v>
      </c>
      <c r="E34" s="44" t="s">
        <v>56</v>
      </c>
      <c r="F34" s="95">
        <f t="shared" si="2"/>
        <v>12000</v>
      </c>
      <c r="G34" s="99"/>
      <c r="H34" s="95"/>
      <c r="I34" s="99"/>
      <c r="J34" s="86"/>
      <c r="K34" s="99"/>
      <c r="L34" s="86"/>
      <c r="M34" s="99">
        <v>1</v>
      </c>
      <c r="N34" s="86">
        <f t="shared" si="5"/>
        <v>3000</v>
      </c>
    </row>
    <row r="35" spans="1:14" s="47" customFormat="1" ht="33.75" customHeight="1">
      <c r="A35" s="30"/>
      <c r="B35" s="122" t="s">
        <v>318</v>
      </c>
      <c r="C35" s="128">
        <v>10000</v>
      </c>
      <c r="D35" s="126">
        <v>1</v>
      </c>
      <c r="E35" s="44" t="s">
        <v>56</v>
      </c>
      <c r="F35" s="95">
        <f t="shared" si="2"/>
        <v>10000</v>
      </c>
      <c r="G35" s="99">
        <v>1</v>
      </c>
      <c r="H35" s="95">
        <f>G35*C35</f>
        <v>10000</v>
      </c>
      <c r="I35" s="99">
        <v>1</v>
      </c>
      <c r="J35" s="86">
        <f t="shared" si="3"/>
        <v>10000</v>
      </c>
      <c r="K35" s="99">
        <v>1</v>
      </c>
      <c r="L35" s="86">
        <f t="shared" si="4"/>
        <v>10000</v>
      </c>
      <c r="M35" s="99">
        <v>1</v>
      </c>
      <c r="N35" s="86">
        <f t="shared" si="5"/>
        <v>10000</v>
      </c>
    </row>
    <row r="36" spans="1:14" s="47" customFormat="1" ht="33.75" customHeight="1">
      <c r="A36" s="30"/>
      <c r="B36" s="122" t="s">
        <v>319</v>
      </c>
      <c r="C36" s="128">
        <v>22000</v>
      </c>
      <c r="D36" s="126">
        <v>1</v>
      </c>
      <c r="E36" s="44" t="s">
        <v>56</v>
      </c>
      <c r="F36" s="95">
        <f t="shared" si="2"/>
        <v>22000</v>
      </c>
      <c r="G36" s="99"/>
      <c r="H36" s="95"/>
      <c r="I36" s="99"/>
      <c r="J36" s="116"/>
      <c r="K36" s="99">
        <v>1</v>
      </c>
      <c r="L36" s="86">
        <f t="shared" si="4"/>
        <v>22000</v>
      </c>
      <c r="M36" s="99"/>
      <c r="N36" s="86"/>
    </row>
    <row r="37" spans="1:14" s="47" customFormat="1" ht="33.75" customHeight="1">
      <c r="A37" s="30"/>
      <c r="B37" s="122" t="s">
        <v>320</v>
      </c>
      <c r="C37" s="204">
        <v>4000</v>
      </c>
      <c r="D37" s="205">
        <v>1</v>
      </c>
      <c r="E37" s="44" t="s">
        <v>56</v>
      </c>
      <c r="F37" s="95">
        <f t="shared" si="2"/>
        <v>4000</v>
      </c>
      <c r="G37" s="99"/>
      <c r="H37" s="95"/>
      <c r="I37" s="99"/>
      <c r="J37" s="116"/>
      <c r="K37" s="99"/>
      <c r="L37" s="86"/>
      <c r="M37" s="99">
        <v>1</v>
      </c>
      <c r="N37" s="86">
        <f t="shared" si="5"/>
        <v>4000</v>
      </c>
    </row>
    <row r="38" spans="1:14" s="47" customFormat="1" ht="33.75" customHeight="1">
      <c r="A38" s="30"/>
      <c r="B38" s="173" t="s">
        <v>321</v>
      </c>
      <c r="C38" s="162">
        <v>690</v>
      </c>
      <c r="D38" s="208">
        <v>24</v>
      </c>
      <c r="E38" s="44" t="s">
        <v>56</v>
      </c>
      <c r="F38" s="162">
        <f>D38*C38</f>
        <v>16560</v>
      </c>
      <c r="G38" s="99">
        <v>6</v>
      </c>
      <c r="H38" s="86">
        <f>G38*C38</f>
        <v>4140</v>
      </c>
      <c r="I38" s="99">
        <v>6</v>
      </c>
      <c r="J38" s="116">
        <f>I38*C38</f>
        <v>4140</v>
      </c>
      <c r="K38" s="99">
        <v>6</v>
      </c>
      <c r="L38" s="86">
        <f>K38*C38</f>
        <v>4140</v>
      </c>
      <c r="M38" s="99">
        <v>6</v>
      </c>
      <c r="N38" s="86">
        <f t="shared" si="5"/>
        <v>4140</v>
      </c>
    </row>
    <row r="39" spans="1:14" s="47" customFormat="1" ht="33.75" customHeight="1">
      <c r="A39" s="30"/>
      <c r="B39" s="122" t="s">
        <v>322</v>
      </c>
      <c r="C39" s="127">
        <v>240</v>
      </c>
      <c r="D39" s="125">
        <v>38</v>
      </c>
      <c r="E39" s="44" t="s">
        <v>56</v>
      </c>
      <c r="F39" s="162">
        <f>D39*C39</f>
        <v>9120</v>
      </c>
      <c r="G39" s="99">
        <v>9</v>
      </c>
      <c r="H39" s="86">
        <f>G39*C39</f>
        <v>2160</v>
      </c>
      <c r="I39" s="99">
        <v>9</v>
      </c>
      <c r="J39" s="116">
        <f>I39*C39</f>
        <v>2160</v>
      </c>
      <c r="K39" s="99">
        <v>9</v>
      </c>
      <c r="L39" s="86">
        <f>K39*C39</f>
        <v>2160</v>
      </c>
      <c r="M39" s="99">
        <v>9</v>
      </c>
      <c r="N39" s="86">
        <f t="shared" si="5"/>
        <v>2160</v>
      </c>
    </row>
    <row r="40" spans="1:14" s="47" customFormat="1" ht="33.75" customHeight="1">
      <c r="A40" s="30"/>
      <c r="B40" s="206" t="s">
        <v>323</v>
      </c>
      <c r="C40" s="127">
        <v>690</v>
      </c>
      <c r="D40" s="125">
        <v>24</v>
      </c>
      <c r="E40" s="44" t="s">
        <v>56</v>
      </c>
      <c r="F40" s="162">
        <f>D40*C40</f>
        <v>16560</v>
      </c>
      <c r="G40" s="99">
        <v>6</v>
      </c>
      <c r="H40" s="86">
        <f>G40*C40</f>
        <v>4140</v>
      </c>
      <c r="I40" s="99">
        <v>6</v>
      </c>
      <c r="J40" s="116">
        <f>I40*C40</f>
        <v>4140</v>
      </c>
      <c r="K40" s="99">
        <v>6</v>
      </c>
      <c r="L40" s="86">
        <f>K40*C40</f>
        <v>4140</v>
      </c>
      <c r="M40" s="99">
        <v>6</v>
      </c>
      <c r="N40" s="86">
        <f t="shared" si="5"/>
        <v>4140</v>
      </c>
    </row>
    <row r="41" spans="1:14" s="47" customFormat="1" ht="33.75" customHeight="1">
      <c r="A41" s="30"/>
      <c r="B41" s="122" t="s">
        <v>324</v>
      </c>
      <c r="C41" s="207" t="s">
        <v>118</v>
      </c>
      <c r="D41" s="209" t="s">
        <v>118</v>
      </c>
      <c r="E41" s="44" t="s">
        <v>56</v>
      </c>
      <c r="F41" s="210">
        <v>3000</v>
      </c>
      <c r="G41" s="99"/>
      <c r="H41" s="86"/>
      <c r="I41" s="99"/>
      <c r="J41" s="116"/>
      <c r="K41" s="99"/>
      <c r="L41" s="86"/>
      <c r="M41" s="99"/>
      <c r="N41" s="86"/>
    </row>
    <row r="42" spans="1:14" s="47" customFormat="1" ht="33.75" customHeight="1">
      <c r="A42" s="30">
        <v>3</v>
      </c>
      <c r="B42" s="123" t="s">
        <v>325</v>
      </c>
      <c r="C42" s="86"/>
      <c r="D42" s="98"/>
      <c r="E42" s="44"/>
      <c r="F42" s="95"/>
      <c r="G42" s="99"/>
      <c r="H42" s="86"/>
      <c r="I42" s="99"/>
      <c r="J42" s="116"/>
      <c r="K42" s="99"/>
      <c r="L42" s="86"/>
      <c r="M42" s="99"/>
      <c r="N42" s="86"/>
    </row>
    <row r="43" spans="1:14" s="47" customFormat="1" ht="33.75" customHeight="1">
      <c r="A43" s="30"/>
      <c r="B43" s="122" t="s">
        <v>326</v>
      </c>
      <c r="C43" s="127">
        <v>1600</v>
      </c>
      <c r="D43" s="125">
        <v>12</v>
      </c>
      <c r="E43" s="44" t="s">
        <v>56</v>
      </c>
      <c r="F43" s="95">
        <f>D43*C43</f>
        <v>19200</v>
      </c>
      <c r="G43" s="99">
        <v>3</v>
      </c>
      <c r="H43" s="86">
        <f>G43*C43</f>
        <v>4800</v>
      </c>
      <c r="I43" s="99">
        <v>3</v>
      </c>
      <c r="J43" s="116">
        <f>I43*C43</f>
        <v>4800</v>
      </c>
      <c r="K43" s="99">
        <v>3</v>
      </c>
      <c r="L43" s="86">
        <f>K43*C43</f>
        <v>4800</v>
      </c>
      <c r="M43" s="99">
        <v>3</v>
      </c>
      <c r="N43" s="86">
        <f>M43*C43</f>
        <v>4800</v>
      </c>
    </row>
    <row r="44" spans="1:14" s="47" customFormat="1" ht="33.75" customHeight="1">
      <c r="A44" s="30"/>
      <c r="B44" s="122" t="s">
        <v>327</v>
      </c>
      <c r="C44" s="127">
        <v>4000</v>
      </c>
      <c r="D44" s="125">
        <v>4</v>
      </c>
      <c r="E44" s="44" t="s">
        <v>56</v>
      </c>
      <c r="F44" s="95">
        <f aca="true" t="shared" si="6" ref="F44:F50">D44*C44</f>
        <v>16000</v>
      </c>
      <c r="G44" s="99">
        <v>1</v>
      </c>
      <c r="H44" s="86">
        <f>G44*C44</f>
        <v>4000</v>
      </c>
      <c r="I44" s="99">
        <v>1</v>
      </c>
      <c r="J44" s="116">
        <f aca="true" t="shared" si="7" ref="J44:J49">I44*C44</f>
        <v>4000</v>
      </c>
      <c r="K44" s="99">
        <v>1</v>
      </c>
      <c r="L44" s="86">
        <f aca="true" t="shared" si="8" ref="L44:L49">K44*C44</f>
        <v>4000</v>
      </c>
      <c r="M44" s="99">
        <v>1</v>
      </c>
      <c r="N44" s="86">
        <f>M44*C44</f>
        <v>4000</v>
      </c>
    </row>
    <row r="45" spans="1:14" s="47" customFormat="1" ht="33.75" customHeight="1">
      <c r="A45" s="30"/>
      <c r="B45" s="122" t="s">
        <v>328</v>
      </c>
      <c r="C45" s="127">
        <v>15000</v>
      </c>
      <c r="D45" s="125">
        <v>2</v>
      </c>
      <c r="E45" s="44" t="s">
        <v>56</v>
      </c>
      <c r="F45" s="95">
        <f t="shared" si="6"/>
        <v>30000</v>
      </c>
      <c r="G45" s="99"/>
      <c r="H45" s="86"/>
      <c r="I45" s="99">
        <v>1</v>
      </c>
      <c r="J45" s="116">
        <f t="shared" si="7"/>
        <v>15000</v>
      </c>
      <c r="K45" s="99">
        <v>1</v>
      </c>
      <c r="L45" s="86">
        <f t="shared" si="8"/>
        <v>15000</v>
      </c>
      <c r="M45" s="99"/>
      <c r="N45" s="86"/>
    </row>
    <row r="46" spans="1:14" s="47" customFormat="1" ht="33.75" customHeight="1">
      <c r="A46" s="30"/>
      <c r="B46" s="122" t="s">
        <v>329</v>
      </c>
      <c r="C46" s="127">
        <v>32000</v>
      </c>
      <c r="D46" s="125">
        <v>1</v>
      </c>
      <c r="E46" s="44" t="s">
        <v>56</v>
      </c>
      <c r="F46" s="95">
        <f t="shared" si="6"/>
        <v>32000</v>
      </c>
      <c r="G46" s="99"/>
      <c r="H46" s="86"/>
      <c r="I46" s="99">
        <v>1</v>
      </c>
      <c r="J46" s="116">
        <f t="shared" si="7"/>
        <v>32000</v>
      </c>
      <c r="K46" s="99"/>
      <c r="L46" s="86"/>
      <c r="M46" s="99"/>
      <c r="N46" s="86"/>
    </row>
    <row r="47" spans="1:14" s="47" customFormat="1" ht="33.75" customHeight="1">
      <c r="A47" s="30"/>
      <c r="B47" s="122" t="s">
        <v>330</v>
      </c>
      <c r="C47" s="127">
        <v>12000</v>
      </c>
      <c r="D47" s="125">
        <v>1</v>
      </c>
      <c r="E47" s="44" t="s">
        <v>56</v>
      </c>
      <c r="F47" s="95">
        <f t="shared" si="6"/>
        <v>12000</v>
      </c>
      <c r="G47" s="99"/>
      <c r="H47" s="86"/>
      <c r="I47" s="99"/>
      <c r="J47" s="116">
        <f t="shared" si="7"/>
        <v>0</v>
      </c>
      <c r="K47" s="99"/>
      <c r="L47" s="86"/>
      <c r="M47" s="99">
        <v>1</v>
      </c>
      <c r="N47" s="86">
        <f>M47*C47</f>
        <v>12000</v>
      </c>
    </row>
    <row r="48" spans="1:14" s="47" customFormat="1" ht="33.75" customHeight="1">
      <c r="A48" s="30"/>
      <c r="B48" s="122" t="s">
        <v>331</v>
      </c>
      <c r="C48" s="127">
        <v>690</v>
      </c>
      <c r="D48" s="125">
        <v>12</v>
      </c>
      <c r="E48" s="44" t="s">
        <v>56</v>
      </c>
      <c r="F48" s="95">
        <f t="shared" si="6"/>
        <v>8280</v>
      </c>
      <c r="G48" s="99">
        <v>3</v>
      </c>
      <c r="H48" s="86">
        <f>G48*C48</f>
        <v>2070</v>
      </c>
      <c r="I48" s="99">
        <v>3</v>
      </c>
      <c r="J48" s="116">
        <f t="shared" si="7"/>
        <v>2070</v>
      </c>
      <c r="K48" s="99">
        <v>3</v>
      </c>
      <c r="L48" s="86">
        <f t="shared" si="8"/>
        <v>2070</v>
      </c>
      <c r="M48" s="99">
        <v>3</v>
      </c>
      <c r="N48" s="86">
        <f>M48*C48</f>
        <v>2070</v>
      </c>
    </row>
    <row r="49" spans="1:14" s="47" customFormat="1" ht="33.75" customHeight="1">
      <c r="A49" s="30"/>
      <c r="B49" s="122" t="s">
        <v>332</v>
      </c>
      <c r="C49" s="127">
        <v>15000</v>
      </c>
      <c r="D49" s="125">
        <v>2</v>
      </c>
      <c r="E49" s="44" t="s">
        <v>56</v>
      </c>
      <c r="F49" s="95">
        <f t="shared" si="6"/>
        <v>30000</v>
      </c>
      <c r="G49" s="99"/>
      <c r="H49" s="86"/>
      <c r="I49" s="99">
        <v>1</v>
      </c>
      <c r="J49" s="116">
        <f t="shared" si="7"/>
        <v>15000</v>
      </c>
      <c r="K49" s="99">
        <v>1</v>
      </c>
      <c r="L49" s="86">
        <f t="shared" si="8"/>
        <v>15000</v>
      </c>
      <c r="M49" s="99"/>
      <c r="N49" s="86"/>
    </row>
    <row r="50" spans="1:14" s="47" customFormat="1" ht="33.75" customHeight="1">
      <c r="A50" s="30"/>
      <c r="B50" s="122" t="s">
        <v>333</v>
      </c>
      <c r="C50" s="127">
        <v>32000</v>
      </c>
      <c r="D50" s="125">
        <v>1</v>
      </c>
      <c r="E50" s="44" t="s">
        <v>56</v>
      </c>
      <c r="F50" s="95">
        <f t="shared" si="6"/>
        <v>32000</v>
      </c>
      <c r="G50" s="99"/>
      <c r="H50" s="86"/>
      <c r="I50" s="99"/>
      <c r="J50" s="116"/>
      <c r="K50" s="99"/>
      <c r="L50" s="86"/>
      <c r="M50" s="99"/>
      <c r="N50" s="86"/>
    </row>
    <row r="51" spans="1:14" s="47" customFormat="1" ht="33.75" customHeight="1">
      <c r="A51" s="30"/>
      <c r="B51" s="122" t="s">
        <v>334</v>
      </c>
      <c r="C51" s="86"/>
      <c r="D51" s="98"/>
      <c r="E51" s="44"/>
      <c r="F51" s="95">
        <v>20520</v>
      </c>
      <c r="G51" s="99"/>
      <c r="H51" s="86"/>
      <c r="I51" s="99"/>
      <c r="J51" s="116"/>
      <c r="K51" s="99"/>
      <c r="L51" s="86"/>
      <c r="M51" s="99"/>
      <c r="N51" s="86"/>
    </row>
    <row r="52" spans="1:14" s="47" customFormat="1" ht="33.75" customHeight="1">
      <c r="A52" s="30">
        <v>4</v>
      </c>
      <c r="B52" s="123" t="s">
        <v>337</v>
      </c>
      <c r="C52" s="86"/>
      <c r="D52" s="98"/>
      <c r="E52" s="44"/>
      <c r="F52" s="95"/>
      <c r="G52" s="99"/>
      <c r="H52" s="86"/>
      <c r="I52" s="99"/>
      <c r="J52" s="116"/>
      <c r="K52" s="99"/>
      <c r="L52" s="86"/>
      <c r="M52" s="99"/>
      <c r="N52" s="86"/>
    </row>
    <row r="53" spans="1:14" s="47" customFormat="1" ht="33.75" customHeight="1">
      <c r="A53" s="30"/>
      <c r="B53" s="122" t="s">
        <v>335</v>
      </c>
      <c r="C53" s="127">
        <v>10000</v>
      </c>
      <c r="D53" s="98">
        <v>20</v>
      </c>
      <c r="E53" s="44" t="s">
        <v>56</v>
      </c>
      <c r="F53" s="95">
        <v>20000</v>
      </c>
      <c r="G53" s="99"/>
      <c r="H53" s="86"/>
      <c r="I53" s="99"/>
      <c r="J53" s="116"/>
      <c r="K53" s="99"/>
      <c r="L53" s="86"/>
      <c r="M53" s="99"/>
      <c r="N53" s="86"/>
    </row>
    <row r="54" spans="1:14" s="47" customFormat="1" ht="33.75" customHeight="1">
      <c r="A54" s="30"/>
      <c r="B54" s="122" t="s">
        <v>336</v>
      </c>
      <c r="C54" s="86"/>
      <c r="D54" s="98"/>
      <c r="E54" s="44"/>
      <c r="F54" s="95"/>
      <c r="G54" s="99"/>
      <c r="H54" s="86"/>
      <c r="I54" s="99"/>
      <c r="J54" s="116"/>
      <c r="K54" s="99"/>
      <c r="L54" s="86"/>
      <c r="M54" s="99"/>
      <c r="N54" s="86"/>
    </row>
    <row r="55" spans="1:14" s="47" customFormat="1" ht="33.75" customHeight="1">
      <c r="A55" s="30">
        <v>5</v>
      </c>
      <c r="B55" s="84"/>
      <c r="C55" s="86"/>
      <c r="D55" s="98"/>
      <c r="E55" s="44"/>
      <c r="F55" s="95"/>
      <c r="G55" s="99"/>
      <c r="H55" s="86"/>
      <c r="I55" s="99"/>
      <c r="J55" s="116"/>
      <c r="K55" s="99"/>
      <c r="L55" s="86"/>
      <c r="M55" s="99"/>
      <c r="N55" s="86"/>
    </row>
    <row r="56" spans="1:14" s="47" customFormat="1" ht="33.75" customHeight="1">
      <c r="A56" s="30"/>
      <c r="B56" s="192" t="s">
        <v>338</v>
      </c>
      <c r="C56" s="127">
        <v>17000</v>
      </c>
      <c r="D56" s="126">
        <v>1</v>
      </c>
      <c r="E56" s="44" t="s">
        <v>56</v>
      </c>
      <c r="F56" s="95">
        <f aca="true" t="shared" si="9" ref="F56:F61">C56*D56</f>
        <v>17000</v>
      </c>
      <c r="G56" s="99"/>
      <c r="H56" s="86"/>
      <c r="I56" s="99">
        <v>1</v>
      </c>
      <c r="J56" s="116">
        <f>I56*C56</f>
        <v>17000</v>
      </c>
      <c r="K56" s="99"/>
      <c r="L56" s="86"/>
      <c r="M56" s="99"/>
      <c r="N56" s="86"/>
    </row>
    <row r="57" spans="1:14" s="47" customFormat="1" ht="33.75" customHeight="1">
      <c r="A57" s="30"/>
      <c r="B57" s="156" t="s">
        <v>339</v>
      </c>
      <c r="C57" s="127">
        <v>5000</v>
      </c>
      <c r="D57" s="126">
        <v>1</v>
      </c>
      <c r="E57" s="44" t="s">
        <v>56</v>
      </c>
      <c r="F57" s="95">
        <f t="shared" si="9"/>
        <v>5000</v>
      </c>
      <c r="G57" s="99"/>
      <c r="H57" s="86"/>
      <c r="I57" s="99">
        <v>1</v>
      </c>
      <c r="J57" s="116">
        <f>I57*C57</f>
        <v>5000</v>
      </c>
      <c r="K57" s="99"/>
      <c r="L57" s="86"/>
      <c r="M57" s="99"/>
      <c r="N57" s="86"/>
    </row>
    <row r="58" spans="1:14" s="47" customFormat="1" ht="33.75" customHeight="1">
      <c r="A58" s="30"/>
      <c r="B58" s="156" t="s">
        <v>92</v>
      </c>
      <c r="C58" s="127">
        <v>4000</v>
      </c>
      <c r="D58" s="126">
        <v>12</v>
      </c>
      <c r="E58" s="44" t="s">
        <v>56</v>
      </c>
      <c r="F58" s="95">
        <f t="shared" si="9"/>
        <v>48000</v>
      </c>
      <c r="G58" s="99">
        <v>3</v>
      </c>
      <c r="H58" s="86">
        <f>G58*C58</f>
        <v>12000</v>
      </c>
      <c r="I58" s="99">
        <v>3</v>
      </c>
      <c r="J58" s="116">
        <f>I58*C58</f>
        <v>12000</v>
      </c>
      <c r="K58" s="99">
        <v>3</v>
      </c>
      <c r="L58" s="86">
        <f>K58*C58</f>
        <v>12000</v>
      </c>
      <c r="M58" s="99">
        <v>3</v>
      </c>
      <c r="N58" s="86">
        <v>12000</v>
      </c>
    </row>
    <row r="59" spans="1:14" s="47" customFormat="1" ht="33.75" customHeight="1">
      <c r="A59" s="30"/>
      <c r="B59" s="146" t="s">
        <v>340</v>
      </c>
      <c r="C59" s="127">
        <v>7000</v>
      </c>
      <c r="D59" s="126">
        <v>1</v>
      </c>
      <c r="E59" s="44" t="s">
        <v>56</v>
      </c>
      <c r="F59" s="95">
        <f t="shared" si="9"/>
        <v>7000</v>
      </c>
      <c r="G59" s="99"/>
      <c r="H59" s="86"/>
      <c r="I59" s="99">
        <v>1</v>
      </c>
      <c r="J59" s="116">
        <f>I59*C59</f>
        <v>7000</v>
      </c>
      <c r="K59" s="99"/>
      <c r="L59" s="86"/>
      <c r="M59" s="99"/>
      <c r="N59" s="86"/>
    </row>
    <row r="60" spans="1:14" s="47" customFormat="1" ht="33.75" customHeight="1">
      <c r="A60" s="30"/>
      <c r="B60" s="146" t="s">
        <v>339</v>
      </c>
      <c r="C60" s="127">
        <v>5000</v>
      </c>
      <c r="D60" s="126">
        <v>1</v>
      </c>
      <c r="E60" s="44" t="s">
        <v>56</v>
      </c>
      <c r="F60" s="95">
        <f t="shared" si="9"/>
        <v>5000</v>
      </c>
      <c r="G60" s="99"/>
      <c r="H60" s="86"/>
      <c r="I60" s="99">
        <v>1</v>
      </c>
      <c r="J60" s="116">
        <f>I60*C60</f>
        <v>5000</v>
      </c>
      <c r="K60" s="99"/>
      <c r="L60" s="86"/>
      <c r="M60" s="99"/>
      <c r="N60" s="86"/>
    </row>
    <row r="61" spans="1:14" s="47" customFormat="1" ht="33.75" customHeight="1">
      <c r="A61" s="30"/>
      <c r="B61" s="146" t="s">
        <v>92</v>
      </c>
      <c r="C61" s="127">
        <v>4000</v>
      </c>
      <c r="D61" s="126">
        <v>2</v>
      </c>
      <c r="E61" s="44" t="s">
        <v>56</v>
      </c>
      <c r="F61" s="95">
        <f t="shared" si="9"/>
        <v>8000</v>
      </c>
      <c r="G61" s="99">
        <v>1</v>
      </c>
      <c r="H61" s="86">
        <v>4000</v>
      </c>
      <c r="I61" s="99"/>
      <c r="J61" s="116"/>
      <c r="K61" s="99">
        <v>1</v>
      </c>
      <c r="L61" s="86">
        <f>K61*C61</f>
        <v>4000</v>
      </c>
      <c r="M61" s="99"/>
      <c r="N61" s="86"/>
    </row>
    <row r="62" spans="1:14" s="47" customFormat="1" ht="33.75" customHeight="1">
      <c r="A62" s="30">
        <v>6</v>
      </c>
      <c r="B62" s="123" t="s">
        <v>230</v>
      </c>
      <c r="C62" s="86"/>
      <c r="D62" s="98"/>
      <c r="E62" s="44"/>
      <c r="F62" s="95"/>
      <c r="G62" s="99"/>
      <c r="H62" s="86"/>
      <c r="I62" s="99"/>
      <c r="J62" s="116"/>
      <c r="K62" s="99"/>
      <c r="L62" s="86"/>
      <c r="M62" s="99"/>
      <c r="N62" s="86"/>
    </row>
    <row r="63" spans="1:14" s="47" customFormat="1" ht="33.75" customHeight="1">
      <c r="A63" s="30"/>
      <c r="B63" s="84" t="s">
        <v>342</v>
      </c>
      <c r="C63" s="86">
        <v>2000</v>
      </c>
      <c r="D63" s="98">
        <v>132</v>
      </c>
      <c r="E63" s="44" t="s">
        <v>56</v>
      </c>
      <c r="F63" s="95">
        <f>D63*C63</f>
        <v>264000</v>
      </c>
      <c r="G63" s="99">
        <v>33</v>
      </c>
      <c r="H63" s="86">
        <f>G63*C63</f>
        <v>66000</v>
      </c>
      <c r="I63" s="99">
        <v>33</v>
      </c>
      <c r="J63" s="116">
        <v>66000</v>
      </c>
      <c r="K63" s="99">
        <v>33</v>
      </c>
      <c r="L63" s="86">
        <v>66000</v>
      </c>
      <c r="M63" s="99">
        <v>33</v>
      </c>
      <c r="N63" s="86">
        <v>66000</v>
      </c>
    </row>
    <row r="64" spans="1:14" s="47" customFormat="1" ht="33.75" customHeight="1">
      <c r="A64" s="30"/>
      <c r="B64" s="84" t="s">
        <v>343</v>
      </c>
      <c r="C64" s="86">
        <v>500</v>
      </c>
      <c r="D64" s="98">
        <v>12</v>
      </c>
      <c r="E64" s="44" t="s">
        <v>56</v>
      </c>
      <c r="F64" s="95">
        <f>D64*C64</f>
        <v>6000</v>
      </c>
      <c r="G64" s="99">
        <v>3</v>
      </c>
      <c r="H64" s="86">
        <v>1500</v>
      </c>
      <c r="I64" s="99">
        <v>3</v>
      </c>
      <c r="J64" s="116">
        <v>1500</v>
      </c>
      <c r="K64" s="99">
        <v>3</v>
      </c>
      <c r="L64" s="86">
        <v>1500</v>
      </c>
      <c r="M64" s="99">
        <v>3</v>
      </c>
      <c r="N64" s="86">
        <v>1500</v>
      </c>
    </row>
    <row r="65" spans="1:14" s="47" customFormat="1" ht="33.75" customHeight="1">
      <c r="A65" s="30"/>
      <c r="B65" s="84" t="s">
        <v>344</v>
      </c>
      <c r="C65" s="86">
        <v>2000</v>
      </c>
      <c r="D65" s="98">
        <v>12</v>
      </c>
      <c r="E65" s="44" t="s">
        <v>56</v>
      </c>
      <c r="F65" s="95">
        <v>24000</v>
      </c>
      <c r="G65" s="99">
        <v>3</v>
      </c>
      <c r="H65" s="86">
        <v>6000</v>
      </c>
      <c r="I65" s="99">
        <v>3</v>
      </c>
      <c r="J65" s="116">
        <v>6000</v>
      </c>
      <c r="K65" s="99">
        <v>3</v>
      </c>
      <c r="L65" s="86">
        <v>6000</v>
      </c>
      <c r="M65" s="99">
        <v>3</v>
      </c>
      <c r="N65" s="86">
        <v>6000</v>
      </c>
    </row>
    <row r="66" spans="1:14" s="47" customFormat="1" ht="33.75" customHeight="1">
      <c r="A66" s="30"/>
      <c r="B66" s="84"/>
      <c r="C66" s="86"/>
      <c r="D66" s="98"/>
      <c r="E66" s="44"/>
      <c r="F66" s="95"/>
      <c r="G66" s="99"/>
      <c r="H66" s="86"/>
      <c r="I66" s="99"/>
      <c r="J66" s="116"/>
      <c r="K66" s="99"/>
      <c r="L66" s="86"/>
      <c r="M66" s="99"/>
      <c r="N66" s="86"/>
    </row>
    <row r="67" spans="1:14" s="47" customFormat="1" ht="33.75" customHeight="1">
      <c r="A67" s="30"/>
      <c r="B67" s="84"/>
      <c r="C67" s="86"/>
      <c r="D67" s="98"/>
      <c r="E67" s="44"/>
      <c r="F67" s="95"/>
      <c r="G67" s="99"/>
      <c r="H67" s="86"/>
      <c r="I67" s="99"/>
      <c r="J67" s="116"/>
      <c r="K67" s="99"/>
      <c r="L67" s="86"/>
      <c r="M67" s="99"/>
      <c r="N67" s="86"/>
    </row>
    <row r="68" spans="1:14" s="47" customFormat="1" ht="33.75" customHeight="1">
      <c r="A68" s="30"/>
      <c r="B68" s="84"/>
      <c r="C68" s="86"/>
      <c r="D68" s="98"/>
      <c r="E68" s="44"/>
      <c r="F68" s="95"/>
      <c r="G68" s="99"/>
      <c r="H68" s="86"/>
      <c r="I68" s="99"/>
      <c r="J68" s="116"/>
      <c r="K68" s="99"/>
      <c r="L68" s="86"/>
      <c r="M68" s="99"/>
      <c r="N68" s="86"/>
    </row>
    <row r="69" spans="1:14" s="47" customFormat="1" ht="33.75" customHeight="1">
      <c r="A69" s="30"/>
      <c r="B69" s="84"/>
      <c r="C69" s="86"/>
      <c r="D69" s="98"/>
      <c r="E69" s="44"/>
      <c r="F69" s="95"/>
      <c r="G69" s="99"/>
      <c r="H69" s="86"/>
      <c r="I69" s="99"/>
      <c r="J69" s="116"/>
      <c r="K69" s="99"/>
      <c r="L69" s="86"/>
      <c r="M69" s="99"/>
      <c r="N69" s="86"/>
    </row>
    <row r="70" spans="1:14" s="47" customFormat="1" ht="33.75" customHeight="1">
      <c r="A70" s="30"/>
      <c r="B70" s="84"/>
      <c r="C70" s="86"/>
      <c r="D70" s="98"/>
      <c r="E70" s="44"/>
      <c r="F70" s="95"/>
      <c r="G70" s="99"/>
      <c r="H70" s="86"/>
      <c r="I70" s="99"/>
      <c r="J70" s="116"/>
      <c r="K70" s="99"/>
      <c r="L70" s="86"/>
      <c r="M70" s="99"/>
      <c r="N70" s="86"/>
    </row>
    <row r="71" spans="1:14" s="47" customFormat="1" ht="33.75" customHeight="1">
      <c r="A71" s="30"/>
      <c r="B71" s="84"/>
      <c r="C71" s="86"/>
      <c r="D71" s="98"/>
      <c r="E71" s="44"/>
      <c r="F71" s="95"/>
      <c r="G71" s="99"/>
      <c r="H71" s="86"/>
      <c r="I71" s="99"/>
      <c r="J71" s="116"/>
      <c r="K71" s="99"/>
      <c r="L71" s="86"/>
      <c r="M71" s="99"/>
      <c r="N71" s="86"/>
    </row>
    <row r="72" spans="1:14" s="47" customFormat="1" ht="33.75" customHeight="1">
      <c r="A72" s="30"/>
      <c r="B72" s="84"/>
      <c r="C72" s="86"/>
      <c r="D72" s="98"/>
      <c r="E72" s="44"/>
      <c r="F72" s="95"/>
      <c r="G72" s="99"/>
      <c r="H72" s="86"/>
      <c r="I72" s="99"/>
      <c r="J72" s="116"/>
      <c r="K72" s="99"/>
      <c r="L72" s="86"/>
      <c r="M72" s="99"/>
      <c r="N72" s="86"/>
    </row>
    <row r="73" spans="1:14" s="47" customFormat="1" ht="33.75" customHeight="1">
      <c r="A73" s="30"/>
      <c r="B73" s="84"/>
      <c r="C73" s="86"/>
      <c r="D73" s="98"/>
      <c r="E73" s="44"/>
      <c r="F73" s="95"/>
      <c r="G73" s="99"/>
      <c r="H73" s="86"/>
      <c r="I73" s="99"/>
      <c r="J73" s="116"/>
      <c r="K73" s="99"/>
      <c r="L73" s="86"/>
      <c r="M73" s="99"/>
      <c r="N73" s="86"/>
    </row>
    <row r="74" spans="1:14" s="47" customFormat="1" ht="33" customHeight="1">
      <c r="A74" s="30"/>
      <c r="B74" s="84"/>
      <c r="C74" s="86"/>
      <c r="D74" s="98"/>
      <c r="E74" s="44"/>
      <c r="F74" s="95"/>
      <c r="G74" s="99"/>
      <c r="H74" s="86"/>
      <c r="I74" s="99"/>
      <c r="J74" s="116"/>
      <c r="K74" s="99"/>
      <c r="L74" s="86"/>
      <c r="M74" s="99"/>
      <c r="N74" s="86"/>
    </row>
    <row r="75" spans="1:14" s="47" customFormat="1" ht="31.5" customHeight="1">
      <c r="A75" s="30"/>
      <c r="B75" s="84"/>
      <c r="C75" s="86"/>
      <c r="D75" s="98"/>
      <c r="E75" s="44"/>
      <c r="F75" s="95"/>
      <c r="G75" s="99"/>
      <c r="H75" s="86"/>
      <c r="I75" s="99"/>
      <c r="J75" s="86"/>
      <c r="K75" s="99"/>
      <c r="L75" s="95"/>
      <c r="M75" s="99"/>
      <c r="N75" s="86"/>
    </row>
    <row r="76" spans="1:14" s="47" customFormat="1" ht="33" customHeight="1">
      <c r="A76" s="30"/>
      <c r="B76" s="84"/>
      <c r="C76" s="86"/>
      <c r="D76" s="98"/>
      <c r="E76" s="44"/>
      <c r="F76" s="95"/>
      <c r="G76" s="99"/>
      <c r="H76" s="86"/>
      <c r="I76" s="99"/>
      <c r="J76" s="86"/>
      <c r="K76" s="99"/>
      <c r="L76" s="86"/>
      <c r="M76" s="99"/>
      <c r="N76" s="95"/>
    </row>
    <row r="77" spans="1:14" s="47" customFormat="1" ht="36.75" customHeight="1">
      <c r="A77" s="30"/>
      <c r="B77" s="84"/>
      <c r="C77" s="109"/>
      <c r="D77" s="98"/>
      <c r="E77" s="44"/>
      <c r="F77" s="95"/>
      <c r="G77" s="99"/>
      <c r="H77" s="91"/>
      <c r="I77" s="99"/>
      <c r="J77" s="91"/>
      <c r="K77" s="99"/>
      <c r="L77" s="91"/>
      <c r="M77" s="99"/>
      <c r="N77" s="91"/>
    </row>
    <row r="78" spans="1:14" s="47" customFormat="1" ht="36.75" customHeight="1">
      <c r="A78" s="30"/>
      <c r="B78" s="84"/>
      <c r="C78" s="109"/>
      <c r="D78" s="98"/>
      <c r="E78" s="44"/>
      <c r="F78" s="95"/>
      <c r="G78" s="99"/>
      <c r="H78" s="86"/>
      <c r="I78" s="99"/>
      <c r="J78" s="91"/>
      <c r="K78" s="99"/>
      <c r="L78" s="91"/>
      <c r="M78" s="99"/>
      <c r="N78" s="91"/>
    </row>
    <row r="79" spans="1:14" s="47" customFormat="1" ht="15" customHeight="1">
      <c r="A79" s="30" t="s">
        <v>31</v>
      </c>
      <c r="B79" s="40"/>
      <c r="C79" s="42"/>
      <c r="D79" s="108">
        <f aca="true" t="shared" si="10" ref="D79:N79">SUM(D13:D78)</f>
        <v>455</v>
      </c>
      <c r="E79" s="45">
        <f t="shared" si="10"/>
        <v>0</v>
      </c>
      <c r="F79" s="45">
        <f t="shared" si="10"/>
        <v>2424000</v>
      </c>
      <c r="G79" s="108">
        <f t="shared" si="10"/>
        <v>98</v>
      </c>
      <c r="H79" s="45">
        <f t="shared" si="10"/>
        <v>954250</v>
      </c>
      <c r="I79" s="108">
        <f t="shared" si="10"/>
        <v>116</v>
      </c>
      <c r="J79" s="45">
        <f t="shared" si="10"/>
        <v>506250</v>
      </c>
      <c r="K79" s="108">
        <f t="shared" si="10"/>
        <v>95</v>
      </c>
      <c r="L79" s="45">
        <f t="shared" si="10"/>
        <v>308250</v>
      </c>
      <c r="M79" s="108">
        <f t="shared" si="10"/>
        <v>130</v>
      </c>
      <c r="N79" s="45">
        <f t="shared" si="10"/>
        <v>605250</v>
      </c>
    </row>
    <row r="80" spans="1:14" ht="12.75">
      <c r="A80" s="6"/>
      <c r="B80" s="13"/>
      <c r="C80" s="54"/>
      <c r="D80" s="32"/>
      <c r="E80" s="33"/>
      <c r="F80" s="34"/>
      <c r="G80" s="34"/>
      <c r="H80" s="13"/>
      <c r="I80" s="13"/>
      <c r="J80" s="13"/>
      <c r="K80" s="13"/>
      <c r="L80" s="13"/>
      <c r="M80" s="13"/>
      <c r="N80" s="14"/>
    </row>
    <row r="81" spans="1:14" ht="12.75">
      <c r="A81" s="35"/>
      <c r="B81" s="34" t="s">
        <v>22</v>
      </c>
      <c r="C81" s="55"/>
      <c r="D81" s="36"/>
      <c r="E81" s="37"/>
      <c r="F81" s="34"/>
      <c r="G81" s="34"/>
      <c r="H81" s="34"/>
      <c r="I81" s="34"/>
      <c r="J81" s="34"/>
      <c r="K81" s="34"/>
      <c r="L81" s="34"/>
      <c r="M81" s="34"/>
      <c r="N81" s="38"/>
    </row>
    <row r="82" spans="1:14" ht="12.75">
      <c r="A82" s="35"/>
      <c r="B82" s="34"/>
      <c r="C82" s="55"/>
      <c r="D82" s="36"/>
      <c r="E82" s="37"/>
      <c r="F82" s="34"/>
      <c r="G82" s="34"/>
      <c r="H82" s="34" t="s">
        <v>23</v>
      </c>
      <c r="I82" s="34"/>
      <c r="J82" s="245" t="s">
        <v>341</v>
      </c>
      <c r="K82" s="245"/>
      <c r="L82" s="245"/>
      <c r="M82" s="34"/>
      <c r="N82" s="38"/>
    </row>
    <row r="83" spans="1:14" ht="12.75">
      <c r="A83" s="35"/>
      <c r="B83" s="34"/>
      <c r="C83" s="55"/>
      <c r="D83" s="36"/>
      <c r="E83" s="37"/>
      <c r="F83" s="34"/>
      <c r="G83" s="34"/>
      <c r="H83" s="34"/>
      <c r="I83" s="34"/>
      <c r="J83" s="246" t="s">
        <v>24</v>
      </c>
      <c r="K83" s="246"/>
      <c r="L83" s="246"/>
      <c r="M83" s="34"/>
      <c r="N83" s="38"/>
    </row>
    <row r="84" spans="1:14" ht="12.75">
      <c r="A84" s="18"/>
      <c r="B84" s="20"/>
      <c r="C84" s="50"/>
      <c r="D84" s="16"/>
      <c r="E84" s="17"/>
      <c r="F84" s="20"/>
      <c r="G84" s="20"/>
      <c r="H84" s="20"/>
      <c r="I84" s="20"/>
      <c r="J84" s="20"/>
      <c r="K84" s="20"/>
      <c r="L84" s="20"/>
      <c r="M84" s="20"/>
      <c r="N84" s="19"/>
    </row>
  </sheetData>
  <sheetProtection/>
  <mergeCells count="10">
    <mergeCell ref="J82:L82"/>
    <mergeCell ref="J83:L83"/>
    <mergeCell ref="A4:O4"/>
    <mergeCell ref="A5:O5"/>
    <mergeCell ref="G10:N10"/>
    <mergeCell ref="D11:E11"/>
    <mergeCell ref="G11:H11"/>
    <mergeCell ref="I11:J11"/>
    <mergeCell ref="K11:L11"/>
    <mergeCell ref="M11:N11"/>
  </mergeCells>
  <printOptions/>
  <pageMargins left="0.35" right="0.16" top="1" bottom="1" header="0.5" footer="0.5"/>
  <pageSetup horizontalDpi="300" verticalDpi="300" orientation="landscape" paperSize="5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O62"/>
  <sheetViews>
    <sheetView zoomScalePageLayoutView="0" workbookViewId="0" topLeftCell="A37">
      <selection activeCell="A1" sqref="A1:IV62"/>
    </sheetView>
  </sheetViews>
  <sheetFormatPr defaultColWidth="9.140625" defaultRowHeight="12.75"/>
  <cols>
    <col min="2" max="2" width="32.28125" style="0" customWidth="1"/>
    <col min="3" max="3" width="12.421875" style="0" customWidth="1"/>
    <col min="4" max="4" width="10.140625" style="0" customWidth="1"/>
    <col min="5" max="5" width="9.28125" style="0" customWidth="1"/>
    <col min="6" max="6" width="13.140625" style="0" customWidth="1"/>
    <col min="7" max="7" width="8.421875" style="0" customWidth="1"/>
    <col min="8" max="8" width="13.7109375" style="0" customWidth="1"/>
    <col min="9" max="9" width="9.7109375" style="0" customWidth="1"/>
    <col min="10" max="10" width="12.00390625" style="0" customWidth="1"/>
    <col min="11" max="11" width="9.421875" style="0" customWidth="1"/>
    <col min="12" max="12" width="10.7109375" style="0" customWidth="1"/>
    <col min="13" max="13" width="9.00390625" style="0" customWidth="1"/>
    <col min="14" max="14" width="10.421875" style="0" customWidth="1"/>
  </cols>
  <sheetData>
    <row r="1" spans="1:14" ht="12.75">
      <c r="A1" s="1" t="s">
        <v>33</v>
      </c>
      <c r="B1" s="1"/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345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4" ht="12.75">
      <c r="A4" s="1"/>
      <c r="B4" s="1"/>
      <c r="C4" s="48"/>
      <c r="D4" s="3"/>
      <c r="E4" s="4"/>
      <c r="F4" s="2"/>
      <c r="G4" s="1"/>
      <c r="H4" s="1"/>
      <c r="I4" s="1"/>
      <c r="J4" s="1"/>
      <c r="K4" s="1"/>
      <c r="L4" s="1"/>
      <c r="M4" s="1"/>
      <c r="N4" s="1"/>
    </row>
    <row r="5" spans="1:14" ht="12.75">
      <c r="A5" s="5" t="s">
        <v>57</v>
      </c>
      <c r="B5" s="5"/>
      <c r="C5" s="48"/>
      <c r="D5" s="3"/>
      <c r="E5" s="4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366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ht="19.5" customHeight="1">
      <c r="A11" s="26">
        <v>1</v>
      </c>
      <c r="B11" s="18" t="s">
        <v>55</v>
      </c>
      <c r="C11" s="53"/>
      <c r="D11" s="27"/>
      <c r="E11" s="28"/>
      <c r="F11" s="18"/>
      <c r="G11" s="29"/>
      <c r="H11" s="30"/>
      <c r="I11" s="30"/>
      <c r="J11" s="30"/>
      <c r="K11" s="29"/>
      <c r="L11" s="31"/>
      <c r="M11" s="29"/>
      <c r="N11" s="29"/>
    </row>
    <row r="12" spans="1:14" s="47" customFormat="1" ht="21.75" customHeight="1">
      <c r="A12" s="30"/>
      <c r="B12" s="119" t="s">
        <v>367</v>
      </c>
      <c r="C12" s="121">
        <v>30000</v>
      </c>
      <c r="D12" s="43">
        <v>1</v>
      </c>
      <c r="E12" s="44" t="s">
        <v>61</v>
      </c>
      <c r="F12" s="121">
        <v>30000</v>
      </c>
      <c r="G12" s="30">
        <v>1</v>
      </c>
      <c r="H12" s="45">
        <v>30000</v>
      </c>
      <c r="I12" s="30"/>
      <c r="J12" s="45"/>
      <c r="K12" s="30"/>
      <c r="L12" s="45"/>
      <c r="M12" s="30"/>
      <c r="N12" s="45"/>
    </row>
    <row r="13" spans="1:14" s="47" customFormat="1" ht="15" customHeight="1">
      <c r="A13" s="30">
        <v>2</v>
      </c>
      <c r="B13" s="169" t="s">
        <v>69</v>
      </c>
      <c r="C13" s="46"/>
      <c r="D13" s="43"/>
      <c r="E13" s="44"/>
      <c r="F13" s="46"/>
      <c r="G13" s="30"/>
      <c r="H13" s="45"/>
      <c r="I13" s="30"/>
      <c r="J13" s="45"/>
      <c r="K13" s="30"/>
      <c r="L13" s="45"/>
      <c r="M13" s="30"/>
      <c r="N13" s="45"/>
    </row>
    <row r="14" spans="1:14" s="47" customFormat="1" ht="21" customHeight="1">
      <c r="A14" s="30"/>
      <c r="B14" s="186" t="s">
        <v>368</v>
      </c>
      <c r="C14" s="145">
        <v>700</v>
      </c>
      <c r="D14" s="163">
        <v>28</v>
      </c>
      <c r="E14" s="44" t="s">
        <v>56</v>
      </c>
      <c r="F14" s="46">
        <f>D14*C14</f>
        <v>19600</v>
      </c>
      <c r="G14" s="30">
        <v>3</v>
      </c>
      <c r="H14" s="45">
        <f>G14*C14</f>
        <v>2100</v>
      </c>
      <c r="I14" s="30">
        <v>3</v>
      </c>
      <c r="J14" s="45">
        <f>I14*C14</f>
        <v>2100</v>
      </c>
      <c r="K14" s="30">
        <v>3</v>
      </c>
      <c r="L14" s="45">
        <f>K14*C14</f>
        <v>2100</v>
      </c>
      <c r="M14" s="30">
        <v>3</v>
      </c>
      <c r="N14" s="45">
        <f>M14*C14</f>
        <v>2100</v>
      </c>
    </row>
    <row r="15" spans="1:14" s="47" customFormat="1" ht="21" customHeight="1">
      <c r="A15" s="30"/>
      <c r="B15" s="186" t="s">
        <v>369</v>
      </c>
      <c r="C15" s="145">
        <v>700</v>
      </c>
      <c r="D15" s="163">
        <v>12</v>
      </c>
      <c r="E15" s="44" t="s">
        <v>56</v>
      </c>
      <c r="F15" s="46">
        <f>D15*C15</f>
        <v>8400</v>
      </c>
      <c r="G15" s="30">
        <v>6</v>
      </c>
      <c r="H15" s="45">
        <f>G15*C15</f>
        <v>4200</v>
      </c>
      <c r="I15" s="30">
        <v>6</v>
      </c>
      <c r="J15" s="45">
        <f>I15*C15</f>
        <v>4200</v>
      </c>
      <c r="K15" s="30">
        <v>6</v>
      </c>
      <c r="L15" s="45">
        <f>K15*C15</f>
        <v>4200</v>
      </c>
      <c r="M15" s="30">
        <v>6</v>
      </c>
      <c r="N15" s="45">
        <f>M15*C15</f>
        <v>4200</v>
      </c>
    </row>
    <row r="16" spans="1:14" s="47" customFormat="1" ht="21" customHeight="1">
      <c r="A16" s="30"/>
      <c r="B16" s="186" t="s">
        <v>370</v>
      </c>
      <c r="C16" s="145">
        <v>500</v>
      </c>
      <c r="D16" s="212" t="s">
        <v>372</v>
      </c>
      <c r="E16" s="44" t="s">
        <v>56</v>
      </c>
      <c r="F16" s="46">
        <f>D16*C16</f>
        <v>2000</v>
      </c>
      <c r="G16" s="30">
        <v>1</v>
      </c>
      <c r="H16" s="45">
        <f>G16*C16</f>
        <v>500</v>
      </c>
      <c r="I16" s="30">
        <v>1</v>
      </c>
      <c r="J16" s="45">
        <f>I16*C16</f>
        <v>500</v>
      </c>
      <c r="K16" s="30">
        <v>1</v>
      </c>
      <c r="L16" s="45">
        <f>K16*C16</f>
        <v>500</v>
      </c>
      <c r="M16" s="30">
        <v>1</v>
      </c>
      <c r="N16" s="45">
        <f>M16*C16</f>
        <v>500</v>
      </c>
    </row>
    <row r="17" spans="1:14" s="47" customFormat="1" ht="21" customHeight="1">
      <c r="A17" s="30"/>
      <c r="B17" s="186" t="s">
        <v>371</v>
      </c>
      <c r="C17" s="127"/>
      <c r="D17" s="125"/>
      <c r="E17" s="44"/>
      <c r="F17" s="129"/>
      <c r="G17" s="30"/>
      <c r="H17" s="45"/>
      <c r="I17" s="30"/>
      <c r="J17" s="132"/>
      <c r="K17" s="30"/>
      <c r="L17" s="132"/>
      <c r="M17" s="30"/>
      <c r="N17" s="132"/>
    </row>
    <row r="18" spans="1:14" s="47" customFormat="1" ht="21" customHeight="1">
      <c r="A18" s="30">
        <v>3</v>
      </c>
      <c r="B18" s="164" t="s">
        <v>374</v>
      </c>
      <c r="C18" s="127"/>
      <c r="D18" s="125"/>
      <c r="E18" s="44"/>
      <c r="F18" s="129"/>
      <c r="G18" s="30"/>
      <c r="H18" s="132"/>
      <c r="I18" s="30"/>
      <c r="J18" s="132"/>
      <c r="K18" s="30"/>
      <c r="L18" s="132"/>
      <c r="M18" s="30"/>
      <c r="N18" s="132"/>
    </row>
    <row r="19" spans="1:14" s="47" customFormat="1" ht="33.75" customHeight="1">
      <c r="A19" s="30"/>
      <c r="B19" s="213" t="s">
        <v>373</v>
      </c>
      <c r="C19" s="127">
        <v>5000</v>
      </c>
      <c r="D19" s="125">
        <v>1</v>
      </c>
      <c r="E19" s="44" t="s">
        <v>56</v>
      </c>
      <c r="F19" s="131">
        <v>1000</v>
      </c>
      <c r="G19" s="30"/>
      <c r="H19" s="132"/>
      <c r="I19" s="30">
        <v>1</v>
      </c>
      <c r="J19" s="45">
        <v>5000</v>
      </c>
      <c r="K19" s="30"/>
      <c r="L19" s="45"/>
      <c r="M19" s="30"/>
      <c r="N19" s="132"/>
    </row>
    <row r="20" spans="1:14" s="47" customFormat="1" ht="21" customHeight="1">
      <c r="A20" s="30">
        <v>4</v>
      </c>
      <c r="B20" s="164" t="s">
        <v>230</v>
      </c>
      <c r="C20" s="128"/>
      <c r="D20" s="126"/>
      <c r="E20" s="130"/>
      <c r="F20" s="128"/>
      <c r="G20" s="118"/>
      <c r="H20" s="132"/>
      <c r="I20" s="30"/>
      <c r="J20" s="45"/>
      <c r="K20" s="30"/>
      <c r="L20" s="132"/>
      <c r="M20" s="30"/>
      <c r="N20" s="132"/>
    </row>
    <row r="21" spans="1:14" s="47" customFormat="1" ht="21" customHeight="1">
      <c r="A21" s="30"/>
      <c r="B21" s="84" t="s">
        <v>136</v>
      </c>
      <c r="C21" s="46">
        <v>2000</v>
      </c>
      <c r="D21" s="43">
        <v>12</v>
      </c>
      <c r="E21" s="44" t="s">
        <v>56</v>
      </c>
      <c r="F21" s="111">
        <v>24000</v>
      </c>
      <c r="G21" s="30">
        <v>3</v>
      </c>
      <c r="H21" s="45">
        <v>6000</v>
      </c>
      <c r="I21" s="30">
        <v>3</v>
      </c>
      <c r="J21" s="45">
        <v>6000</v>
      </c>
      <c r="K21" s="30">
        <v>3</v>
      </c>
      <c r="L21" s="45">
        <v>6000</v>
      </c>
      <c r="M21" s="30">
        <v>3</v>
      </c>
      <c r="N21" s="45">
        <v>6000</v>
      </c>
    </row>
    <row r="22" spans="1:14" s="47" customFormat="1" ht="21" customHeight="1">
      <c r="A22" s="30"/>
      <c r="B22" s="133"/>
      <c r="C22" s="136"/>
      <c r="D22" s="135"/>
      <c r="E22" s="44"/>
      <c r="F22" s="131"/>
      <c r="G22" s="30"/>
      <c r="H22" s="45"/>
      <c r="I22" s="30"/>
      <c r="J22" s="137"/>
      <c r="K22" s="30"/>
      <c r="L22" s="45"/>
      <c r="M22" s="30"/>
      <c r="N22" s="45"/>
    </row>
    <row r="23" spans="1:14" s="47" customFormat="1" ht="21" customHeight="1">
      <c r="A23" s="30"/>
      <c r="B23" s="133"/>
      <c r="C23" s="136"/>
      <c r="D23" s="135"/>
      <c r="E23" s="44"/>
      <c r="F23" s="131"/>
      <c r="G23" s="30"/>
      <c r="H23" s="45"/>
      <c r="I23" s="30"/>
      <c r="J23" s="45"/>
      <c r="K23" s="30"/>
      <c r="L23" s="132"/>
      <c r="M23" s="30"/>
      <c r="N23" s="45"/>
    </row>
    <row r="24" spans="1:14" s="47" customFormat="1" ht="21" customHeight="1">
      <c r="A24" s="30"/>
      <c r="B24" s="133"/>
      <c r="C24" s="136"/>
      <c r="D24" s="135"/>
      <c r="E24" s="44"/>
      <c r="F24" s="131"/>
      <c r="G24" s="30"/>
      <c r="H24" s="132"/>
      <c r="I24" s="30"/>
      <c r="J24" s="132"/>
      <c r="K24" s="30"/>
      <c r="L24" s="132"/>
      <c r="M24" s="30"/>
      <c r="N24" s="132"/>
    </row>
    <row r="25" spans="1:14" s="47" customFormat="1" ht="21" customHeight="1">
      <c r="A25" s="30"/>
      <c r="B25" s="133"/>
      <c r="C25" s="136"/>
      <c r="D25" s="135"/>
      <c r="E25" s="44"/>
      <c r="F25" s="131"/>
      <c r="G25" s="30"/>
      <c r="H25" s="132"/>
      <c r="I25" s="30"/>
      <c r="J25" s="132"/>
      <c r="K25" s="30"/>
      <c r="L25" s="132"/>
      <c r="M25" s="30"/>
      <c r="N25" s="132"/>
    </row>
    <row r="26" spans="1:14" s="47" customFormat="1" ht="21" customHeight="1">
      <c r="A26" s="30"/>
      <c r="B26" s="134"/>
      <c r="C26" s="136"/>
      <c r="D26" s="135"/>
      <c r="E26" s="44"/>
      <c r="F26" s="131"/>
      <c r="G26" s="30"/>
      <c r="H26" s="45"/>
      <c r="I26" s="30"/>
      <c r="J26" s="45"/>
      <c r="K26" s="30"/>
      <c r="L26" s="45"/>
      <c r="M26" s="30"/>
      <c r="N26" s="45"/>
    </row>
    <row r="27" spans="1:14" s="47" customFormat="1" ht="21" customHeight="1">
      <c r="A27" s="30"/>
      <c r="B27" s="133"/>
      <c r="C27" s="136"/>
      <c r="D27" s="135"/>
      <c r="E27" s="44"/>
      <c r="F27" s="131"/>
      <c r="G27" s="30"/>
      <c r="H27" s="45"/>
      <c r="I27" s="30"/>
      <c r="J27" s="132"/>
      <c r="K27" s="30"/>
      <c r="L27" s="45"/>
      <c r="M27" s="30"/>
      <c r="N27" s="132"/>
    </row>
    <row r="28" spans="1:14" s="47" customFormat="1" ht="21" customHeight="1">
      <c r="A28" s="30"/>
      <c r="B28" s="133"/>
      <c r="C28" s="136"/>
      <c r="D28" s="135"/>
      <c r="E28" s="44"/>
      <c r="F28" s="131"/>
      <c r="G28" s="30"/>
      <c r="H28" s="45"/>
      <c r="I28" s="30"/>
      <c r="J28" s="132"/>
      <c r="K28" s="30"/>
      <c r="L28" s="45"/>
      <c r="M28" s="30"/>
      <c r="N28" s="132"/>
    </row>
    <row r="29" spans="1:14" s="47" customFormat="1" ht="21" customHeight="1">
      <c r="A29" s="30"/>
      <c r="B29" s="134"/>
      <c r="C29" s="46"/>
      <c r="D29" s="43"/>
      <c r="E29" s="44"/>
      <c r="F29" s="46"/>
      <c r="G29" s="30"/>
      <c r="H29" s="45"/>
      <c r="I29" s="30"/>
      <c r="J29" s="45"/>
      <c r="K29" s="30"/>
      <c r="L29" s="45"/>
      <c r="M29" s="30"/>
      <c r="N29" s="45"/>
    </row>
    <row r="30" spans="1:14" s="47" customFormat="1" ht="21" customHeight="1">
      <c r="A30" s="30"/>
      <c r="B30" s="124"/>
      <c r="C30" s="128"/>
      <c r="D30" s="126"/>
      <c r="E30" s="44"/>
      <c r="F30" s="128"/>
      <c r="G30" s="30"/>
      <c r="H30" s="132"/>
      <c r="I30" s="30"/>
      <c r="J30" s="45"/>
      <c r="K30" s="30"/>
      <c r="L30" s="45"/>
      <c r="M30" s="30"/>
      <c r="N30" s="45"/>
    </row>
    <row r="31" spans="1:14" s="47" customFormat="1" ht="21" customHeight="1">
      <c r="A31" s="30"/>
      <c r="B31" s="122"/>
      <c r="C31" s="127"/>
      <c r="D31" s="125"/>
      <c r="E31" s="44"/>
      <c r="F31" s="128"/>
      <c r="G31" s="30"/>
      <c r="H31" s="132"/>
      <c r="I31" s="30"/>
      <c r="J31" s="45"/>
      <c r="K31" s="30"/>
      <c r="L31" s="45"/>
      <c r="M31" s="30"/>
      <c r="N31" s="45"/>
    </row>
    <row r="32" spans="1:14" s="47" customFormat="1" ht="21" customHeight="1">
      <c r="A32" s="30"/>
      <c r="B32" s="122"/>
      <c r="C32" s="127"/>
      <c r="D32" s="125"/>
      <c r="E32" s="44"/>
      <c r="F32" s="128"/>
      <c r="G32" s="30"/>
      <c r="H32" s="45"/>
      <c r="I32" s="30"/>
      <c r="J32" s="132"/>
      <c r="K32" s="30"/>
      <c r="L32" s="132"/>
      <c r="M32" s="30"/>
      <c r="N32" s="132"/>
    </row>
    <row r="33" spans="1:14" s="47" customFormat="1" ht="21" customHeight="1">
      <c r="A33" s="30"/>
      <c r="B33" s="133"/>
      <c r="C33" s="136"/>
      <c r="D33" s="135"/>
      <c r="E33" s="44"/>
      <c r="F33" s="128"/>
      <c r="G33" s="30"/>
      <c r="H33" s="132"/>
      <c r="I33" s="30"/>
      <c r="J33" s="45"/>
      <c r="K33" s="30"/>
      <c r="L33" s="45"/>
      <c r="M33" s="30"/>
      <c r="N33" s="45"/>
    </row>
    <row r="34" spans="1:14" s="47" customFormat="1" ht="21" customHeight="1">
      <c r="A34" s="30"/>
      <c r="B34" s="133"/>
      <c r="C34" s="136"/>
      <c r="D34" s="135"/>
      <c r="E34" s="44"/>
      <c r="F34" s="128"/>
      <c r="G34" s="30"/>
      <c r="H34" s="132"/>
      <c r="I34" s="30"/>
      <c r="J34" s="132"/>
      <c r="K34" s="30"/>
      <c r="L34" s="132"/>
      <c r="M34" s="30"/>
      <c r="N34" s="45"/>
    </row>
    <row r="35" spans="1:14" s="47" customFormat="1" ht="21" customHeight="1">
      <c r="A35" s="30"/>
      <c r="B35" s="134"/>
      <c r="C35" s="136"/>
      <c r="D35" s="135"/>
      <c r="E35" s="44"/>
      <c r="F35" s="128"/>
      <c r="G35" s="30"/>
      <c r="H35" s="132"/>
      <c r="I35" s="30"/>
      <c r="J35" s="132"/>
      <c r="K35" s="30"/>
      <c r="L35" s="132"/>
      <c r="M35" s="30"/>
      <c r="N35" s="45"/>
    </row>
    <row r="36" spans="1:14" s="47" customFormat="1" ht="21" customHeight="1">
      <c r="A36" s="30"/>
      <c r="B36" s="138"/>
      <c r="C36" s="139"/>
      <c r="D36" s="135"/>
      <c r="E36" s="44"/>
      <c r="F36" s="140"/>
      <c r="G36" s="30"/>
      <c r="H36" s="132"/>
      <c r="I36" s="30"/>
      <c r="J36" s="132"/>
      <c r="K36" s="30"/>
      <c r="L36" s="132"/>
      <c r="M36" s="30"/>
      <c r="N36" s="132"/>
    </row>
    <row r="37" spans="1:14" s="47" customFormat="1" ht="21" customHeight="1">
      <c r="A37" s="30"/>
      <c r="B37" s="133"/>
      <c r="C37" s="136"/>
      <c r="D37" s="135"/>
      <c r="E37" s="44"/>
      <c r="F37" s="128"/>
      <c r="G37" s="30"/>
      <c r="H37" s="132"/>
      <c r="I37" s="30"/>
      <c r="J37" s="132"/>
      <c r="K37" s="30"/>
      <c r="L37" s="132"/>
      <c r="M37" s="30"/>
      <c r="N37" s="45"/>
    </row>
    <row r="38" spans="1:14" s="47" customFormat="1" ht="21" customHeight="1">
      <c r="A38" s="30"/>
      <c r="B38" s="133"/>
      <c r="C38" s="136"/>
      <c r="D38" s="135"/>
      <c r="E38" s="44"/>
      <c r="F38" s="128"/>
      <c r="G38" s="30"/>
      <c r="H38" s="132"/>
      <c r="I38" s="30"/>
      <c r="J38" s="132"/>
      <c r="K38" s="30"/>
      <c r="L38" s="132"/>
      <c r="M38" s="30"/>
      <c r="N38" s="45"/>
    </row>
    <row r="39" spans="1:14" s="47" customFormat="1" ht="21" customHeight="1">
      <c r="A39" s="30"/>
      <c r="B39" s="133"/>
      <c r="C39" s="136"/>
      <c r="D39" s="135"/>
      <c r="E39" s="44"/>
      <c r="F39" s="128"/>
      <c r="G39" s="30"/>
      <c r="H39" s="132"/>
      <c r="I39" s="30"/>
      <c r="J39" s="132"/>
      <c r="K39" s="30"/>
      <c r="L39" s="132"/>
      <c r="M39" s="30"/>
      <c r="N39" s="45"/>
    </row>
    <row r="40" spans="1:14" s="47" customFormat="1" ht="21" customHeight="1">
      <c r="A40" s="30"/>
      <c r="B40" s="133"/>
      <c r="C40" s="136"/>
      <c r="D40" s="135"/>
      <c r="E40" s="44"/>
      <c r="F40" s="128"/>
      <c r="G40" s="30"/>
      <c r="H40" s="132"/>
      <c r="I40" s="30"/>
      <c r="J40" s="132"/>
      <c r="K40" s="30"/>
      <c r="L40" s="132"/>
      <c r="M40" s="30"/>
      <c r="N40" s="45"/>
    </row>
    <row r="41" spans="1:14" s="47" customFormat="1" ht="21" customHeight="1">
      <c r="A41" s="30"/>
      <c r="B41" s="133"/>
      <c r="C41" s="136"/>
      <c r="D41" s="135"/>
      <c r="E41" s="44"/>
      <c r="F41" s="128"/>
      <c r="G41" s="30"/>
      <c r="H41" s="132"/>
      <c r="I41" s="30"/>
      <c r="J41" s="132"/>
      <c r="K41" s="30"/>
      <c r="L41" s="132"/>
      <c r="M41" s="30"/>
      <c r="N41" s="45"/>
    </row>
    <row r="42" spans="1:14" s="47" customFormat="1" ht="21" customHeight="1">
      <c r="A42" s="30"/>
      <c r="B42" s="133"/>
      <c r="C42" s="136"/>
      <c r="D42" s="135"/>
      <c r="E42" s="44"/>
      <c r="F42" s="128"/>
      <c r="G42" s="30"/>
      <c r="H42" s="132"/>
      <c r="I42" s="30"/>
      <c r="J42" s="132"/>
      <c r="K42" s="30"/>
      <c r="L42" s="132"/>
      <c r="M42" s="30"/>
      <c r="N42" s="45"/>
    </row>
    <row r="43" spans="1:14" s="47" customFormat="1" ht="21" customHeight="1">
      <c r="A43" s="30"/>
      <c r="B43" s="133"/>
      <c r="C43" s="136"/>
      <c r="D43" s="135"/>
      <c r="E43" s="44"/>
      <c r="F43" s="128"/>
      <c r="G43" s="30"/>
      <c r="H43" s="132"/>
      <c r="I43" s="30"/>
      <c r="J43" s="132"/>
      <c r="K43" s="30"/>
      <c r="L43" s="132"/>
      <c r="M43" s="30"/>
      <c r="N43" s="45"/>
    </row>
    <row r="44" spans="1:14" s="47" customFormat="1" ht="21" customHeight="1">
      <c r="A44" s="30"/>
      <c r="B44" s="133"/>
      <c r="C44" s="136"/>
      <c r="D44" s="135"/>
      <c r="E44" s="44"/>
      <c r="F44" s="128"/>
      <c r="G44" s="30"/>
      <c r="H44" s="132"/>
      <c r="I44" s="30"/>
      <c r="J44" s="132"/>
      <c r="K44" s="30"/>
      <c r="L44" s="132"/>
      <c r="M44" s="30"/>
      <c r="N44" s="45"/>
    </row>
    <row r="45" spans="1:14" s="47" customFormat="1" ht="21" customHeight="1">
      <c r="A45" s="30"/>
      <c r="B45" s="133"/>
      <c r="C45" s="136"/>
      <c r="D45" s="135"/>
      <c r="E45" s="44"/>
      <c r="F45" s="128"/>
      <c r="G45" s="30"/>
      <c r="H45" s="132"/>
      <c r="I45" s="30"/>
      <c r="J45" s="132"/>
      <c r="K45" s="30"/>
      <c r="L45" s="132"/>
      <c r="M45" s="30"/>
      <c r="N45" s="45"/>
    </row>
    <row r="46" spans="1:14" s="47" customFormat="1" ht="21" customHeight="1">
      <c r="A46" s="30"/>
      <c r="B46" s="133"/>
      <c r="C46" s="46"/>
      <c r="D46" s="43"/>
      <c r="E46" s="44"/>
      <c r="F46" s="46"/>
      <c r="G46" s="30"/>
      <c r="H46" s="45"/>
      <c r="I46" s="30"/>
      <c r="J46" s="45"/>
      <c r="K46" s="30"/>
      <c r="L46" s="45"/>
      <c r="M46" s="30"/>
      <c r="N46" s="45"/>
    </row>
    <row r="47" spans="1:14" s="47" customFormat="1" ht="21" customHeight="1">
      <c r="A47" s="30"/>
      <c r="B47" s="133"/>
      <c r="C47" s="46"/>
      <c r="D47" s="43"/>
      <c r="E47" s="44"/>
      <c r="F47" s="46"/>
      <c r="G47" s="30"/>
      <c r="H47" s="45"/>
      <c r="I47" s="30"/>
      <c r="J47" s="45"/>
      <c r="K47" s="30"/>
      <c r="L47" s="45"/>
      <c r="M47" s="30"/>
      <c r="N47" s="45"/>
    </row>
    <row r="48" spans="1:14" s="47" customFormat="1" ht="21" customHeight="1">
      <c r="A48" s="30"/>
      <c r="B48" s="133"/>
      <c r="C48" s="46"/>
      <c r="D48" s="43"/>
      <c r="E48" s="44"/>
      <c r="F48" s="46"/>
      <c r="G48" s="30"/>
      <c r="H48" s="45"/>
      <c r="I48" s="30"/>
      <c r="J48" s="45"/>
      <c r="K48" s="30"/>
      <c r="L48" s="45"/>
      <c r="M48" s="30"/>
      <c r="N48" s="45"/>
    </row>
    <row r="49" spans="1:14" s="47" customFormat="1" ht="21" customHeight="1">
      <c r="A49" s="30"/>
      <c r="B49" s="133"/>
      <c r="C49" s="46"/>
      <c r="D49" s="43"/>
      <c r="E49" s="44"/>
      <c r="F49" s="46"/>
      <c r="G49" s="30"/>
      <c r="H49" s="45"/>
      <c r="I49" s="30"/>
      <c r="J49" s="45"/>
      <c r="K49" s="30"/>
      <c r="L49" s="45"/>
      <c r="M49" s="30"/>
      <c r="N49" s="45"/>
    </row>
    <row r="50" spans="1:14" s="47" customFormat="1" ht="21" customHeight="1">
      <c r="A50" s="30"/>
      <c r="B50" s="133"/>
      <c r="C50" s="46"/>
      <c r="D50" s="43"/>
      <c r="E50" s="44"/>
      <c r="F50" s="46"/>
      <c r="G50" s="30"/>
      <c r="H50" s="45"/>
      <c r="I50" s="30"/>
      <c r="J50" s="45"/>
      <c r="K50" s="30"/>
      <c r="L50" s="45"/>
      <c r="M50" s="30"/>
      <c r="N50" s="45"/>
    </row>
    <row r="51" spans="1:14" s="47" customFormat="1" ht="21" customHeight="1">
      <c r="A51" s="30"/>
      <c r="B51" s="123"/>
      <c r="C51" s="46"/>
      <c r="D51" s="43"/>
      <c r="E51" s="44"/>
      <c r="F51" s="46"/>
      <c r="G51" s="30"/>
      <c r="H51" s="45"/>
      <c r="I51" s="30"/>
      <c r="J51" s="45"/>
      <c r="K51" s="30"/>
      <c r="L51" s="45"/>
      <c r="M51" s="30"/>
      <c r="N51" s="45"/>
    </row>
    <row r="52" spans="1:14" s="47" customFormat="1" ht="21" customHeight="1">
      <c r="A52" s="30"/>
      <c r="B52" s="84"/>
      <c r="C52" s="46"/>
      <c r="D52" s="43"/>
      <c r="E52" s="44"/>
      <c r="F52" s="46"/>
      <c r="G52" s="30"/>
      <c r="H52" s="45"/>
      <c r="I52" s="30"/>
      <c r="J52" s="45"/>
      <c r="K52" s="30"/>
      <c r="L52" s="45"/>
      <c r="M52" s="30"/>
      <c r="N52" s="45"/>
    </row>
    <row r="53" spans="1:14" s="47" customFormat="1" ht="20.25" customHeight="1">
      <c r="A53" s="30"/>
      <c r="B53" s="84"/>
      <c r="C53" s="46"/>
      <c r="D53" s="43"/>
      <c r="E53" s="44"/>
      <c r="F53" s="46"/>
      <c r="G53" s="30"/>
      <c r="H53" s="45"/>
      <c r="I53" s="30"/>
      <c r="J53" s="45"/>
      <c r="K53" s="30"/>
      <c r="L53" s="45"/>
      <c r="M53" s="30"/>
      <c r="N53" s="45"/>
    </row>
    <row r="54" spans="1:14" s="47" customFormat="1" ht="19.5" customHeight="1">
      <c r="A54" s="30"/>
      <c r="B54" s="84"/>
      <c r="C54" s="46"/>
      <c r="D54" s="43"/>
      <c r="E54" s="44"/>
      <c r="F54" s="46"/>
      <c r="G54" s="30"/>
      <c r="H54" s="45"/>
      <c r="I54" s="30"/>
      <c r="J54" s="45"/>
      <c r="K54" s="30"/>
      <c r="L54" s="45"/>
      <c r="M54" s="30"/>
      <c r="N54" s="45"/>
    </row>
    <row r="55" spans="1:14" s="47" customFormat="1" ht="17.25" customHeight="1">
      <c r="A55" s="30"/>
      <c r="B55" s="84"/>
      <c r="C55" s="46"/>
      <c r="D55" s="43"/>
      <c r="E55" s="44"/>
      <c r="F55" s="46"/>
      <c r="G55" s="30"/>
      <c r="H55" s="45"/>
      <c r="I55" s="30"/>
      <c r="J55" s="45"/>
      <c r="K55" s="30"/>
      <c r="L55" s="45"/>
      <c r="M55" s="30"/>
      <c r="N55" s="45"/>
    </row>
    <row r="56" spans="1:14" s="47" customFormat="1" ht="15" customHeight="1">
      <c r="A56" s="30"/>
      <c r="B56" s="84"/>
      <c r="C56" s="46"/>
      <c r="D56" s="43"/>
      <c r="E56" s="44"/>
      <c r="F56" s="46"/>
      <c r="G56" s="30"/>
      <c r="H56" s="45"/>
      <c r="I56" s="30"/>
      <c r="J56" s="45"/>
      <c r="K56" s="30"/>
      <c r="L56" s="45"/>
      <c r="M56" s="30"/>
      <c r="N56" s="45"/>
    </row>
    <row r="57" spans="1:14" s="47" customFormat="1" ht="15" customHeight="1">
      <c r="A57" s="30" t="s">
        <v>31</v>
      </c>
      <c r="B57" s="40"/>
      <c r="C57" s="41">
        <f>C12+C14+C15+C16+C19+C21</f>
        <v>38900</v>
      </c>
      <c r="D57" s="41">
        <f>D12+D15+D16+D17+D18+D19+D20+D22+D23+D24+D25+D27+D28+D30+D31+D32+D33+D34+D36</f>
        <v>18</v>
      </c>
      <c r="E57" s="41">
        <f>SUM(E12:E56)</f>
        <v>0</v>
      </c>
      <c r="F57" s="41">
        <f>F12+F14+F15+F16+F19+F21</f>
        <v>85000</v>
      </c>
      <c r="G57" s="41">
        <f>G12+G15+G16+G17+G18+G19+G20+G25+G24+G30+G31+G32+G33+G34+G36</f>
        <v>8</v>
      </c>
      <c r="H57" s="41">
        <f>H12+H15+H16+H17+H18+H19+H20+H24+H25+H31+H32+H30+H33+H34+H36</f>
        <v>34700</v>
      </c>
      <c r="I57" s="41">
        <f>I15+I16+I17+I18+I20+I22+I24+I25+I27+I28+I32+I34+I36</f>
        <v>7</v>
      </c>
      <c r="J57" s="41">
        <f>J15+J16+J17+J18+J20+J22+J24+J25+J27+J28+J32+J34+J36</f>
        <v>4700</v>
      </c>
      <c r="K57" s="41">
        <f>K15+K16+K17+K18+K19+K20+K23+K24+K25+K32+K34+K36</f>
        <v>7</v>
      </c>
      <c r="L57" s="41">
        <f>L15+L16+L17+L18+L19+L20+L23+L24+L25+L32+L34+L36</f>
        <v>4700</v>
      </c>
      <c r="M57" s="41">
        <f>M15+M16+M17+M18+M19+M20+M24+M25+M27+M28+M32+M36</f>
        <v>7</v>
      </c>
      <c r="N57" s="41">
        <f>N15+N16+N17+N18+N19+N20+N25+N27+N28+N32+N36</f>
        <v>4700</v>
      </c>
    </row>
    <row r="58" spans="1:14" ht="12.75">
      <c r="A58" s="6"/>
      <c r="B58" s="13"/>
      <c r="C58" s="54"/>
      <c r="D58" s="32"/>
      <c r="E58" s="33"/>
      <c r="F58" s="34"/>
      <c r="G58" s="34"/>
      <c r="H58" s="13"/>
      <c r="I58" s="13"/>
      <c r="J58" s="13"/>
      <c r="K58" s="13"/>
      <c r="L58" s="13"/>
      <c r="M58" s="13"/>
      <c r="N58" s="14"/>
    </row>
    <row r="59" spans="1:14" ht="12.75">
      <c r="A59" s="35"/>
      <c r="B59" s="34" t="s">
        <v>22</v>
      </c>
      <c r="C59" s="55"/>
      <c r="D59" s="36"/>
      <c r="E59" s="37"/>
      <c r="F59" s="34"/>
      <c r="G59" s="34"/>
      <c r="H59" s="34"/>
      <c r="I59" s="34"/>
      <c r="J59" s="34"/>
      <c r="K59" s="34"/>
      <c r="L59" s="34"/>
      <c r="M59" s="34"/>
      <c r="N59" s="38"/>
    </row>
    <row r="60" spans="1:14" ht="12.75">
      <c r="A60" s="35"/>
      <c r="B60" s="34"/>
      <c r="C60" s="55"/>
      <c r="D60" s="36"/>
      <c r="E60" s="37"/>
      <c r="F60" s="34"/>
      <c r="G60" s="34"/>
      <c r="H60" s="34" t="s">
        <v>23</v>
      </c>
      <c r="I60" s="34"/>
      <c r="J60" s="245" t="s">
        <v>375</v>
      </c>
      <c r="K60" s="245"/>
      <c r="L60" s="245"/>
      <c r="M60" s="34"/>
      <c r="N60" s="38"/>
    </row>
    <row r="61" spans="1:14" ht="12.75">
      <c r="A61" s="35"/>
      <c r="B61" s="34"/>
      <c r="C61" s="55"/>
      <c r="D61" s="36"/>
      <c r="E61" s="37"/>
      <c r="F61" s="34"/>
      <c r="G61" s="34"/>
      <c r="H61" s="34"/>
      <c r="I61" s="34"/>
      <c r="J61" s="246" t="s">
        <v>24</v>
      </c>
      <c r="K61" s="246"/>
      <c r="L61" s="246"/>
      <c r="M61" s="34"/>
      <c r="N61" s="38"/>
    </row>
    <row r="62" spans="1:14" ht="12.75">
      <c r="A62" s="18"/>
      <c r="B62" s="20"/>
      <c r="C62" s="50"/>
      <c r="D62" s="16"/>
      <c r="E62" s="17"/>
      <c r="F62" s="20"/>
      <c r="G62" s="20"/>
      <c r="H62" s="20"/>
      <c r="I62" s="20"/>
      <c r="J62" s="20"/>
      <c r="K62" s="20"/>
      <c r="L62" s="20"/>
      <c r="M62" s="20"/>
      <c r="N62" s="19"/>
    </row>
  </sheetData>
  <sheetProtection/>
  <mergeCells count="10">
    <mergeCell ref="J60:L60"/>
    <mergeCell ref="J61:L61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zoomScalePageLayoutView="0" workbookViewId="0" topLeftCell="A43">
      <selection activeCell="A63" sqref="A1:IV63"/>
    </sheetView>
  </sheetViews>
  <sheetFormatPr defaultColWidth="9.140625" defaultRowHeight="12.75"/>
  <cols>
    <col min="2" max="2" width="36.57421875" style="0" customWidth="1"/>
    <col min="3" max="3" width="12.8515625" style="0" customWidth="1"/>
    <col min="6" max="6" width="15.140625" style="0" customWidth="1"/>
    <col min="8" max="8" width="12.28125" style="0" customWidth="1"/>
    <col min="10" max="10" width="13.140625" style="0" customWidth="1"/>
    <col min="12" max="12" width="12.57421875" style="0" customWidth="1"/>
    <col min="14" max="14" width="12.00390625" style="0" customWidth="1"/>
  </cols>
  <sheetData>
    <row r="1" spans="1:14" ht="12.75">
      <c r="A1" s="1" t="s">
        <v>33</v>
      </c>
      <c r="B1" s="1"/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345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4" ht="12.75">
      <c r="A4" s="1"/>
      <c r="B4" s="1"/>
      <c r="C4" s="48"/>
      <c r="D4" s="3"/>
      <c r="E4" s="4"/>
      <c r="F4" s="2"/>
      <c r="G4" s="1"/>
      <c r="H4" s="1"/>
      <c r="I4" s="1"/>
      <c r="J4" s="1"/>
      <c r="K4" s="1"/>
      <c r="L4" s="1"/>
      <c r="M4" s="1"/>
      <c r="N4" s="1"/>
    </row>
    <row r="5" spans="1:14" ht="12.75">
      <c r="A5" s="5" t="s">
        <v>57</v>
      </c>
      <c r="B5" s="5"/>
      <c r="C5" s="48"/>
      <c r="D5" s="3"/>
      <c r="E5" s="4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376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ht="19.5" customHeight="1">
      <c r="A11" s="26">
        <v>1</v>
      </c>
      <c r="B11" s="18" t="s">
        <v>55</v>
      </c>
      <c r="C11" s="53"/>
      <c r="D11" s="27"/>
      <c r="E11" s="28"/>
      <c r="F11" s="18"/>
      <c r="G11" s="29"/>
      <c r="H11" s="30"/>
      <c r="I11" s="30"/>
      <c r="J11" s="30"/>
      <c r="K11" s="29"/>
      <c r="L11" s="31"/>
      <c r="M11" s="29"/>
      <c r="N11" s="29"/>
    </row>
    <row r="12" spans="1:14" s="47" customFormat="1" ht="21.75" customHeight="1">
      <c r="A12" s="30"/>
      <c r="B12" s="142" t="s">
        <v>377</v>
      </c>
      <c r="C12" s="121">
        <v>35000</v>
      </c>
      <c r="D12" s="43">
        <v>1</v>
      </c>
      <c r="E12" s="44" t="s">
        <v>110</v>
      </c>
      <c r="F12" s="121">
        <v>35000</v>
      </c>
      <c r="G12" s="30">
        <v>1</v>
      </c>
      <c r="H12" s="45">
        <v>35000</v>
      </c>
      <c r="I12" s="30"/>
      <c r="J12" s="45"/>
      <c r="K12" s="30"/>
      <c r="L12" s="45"/>
      <c r="M12" s="30"/>
      <c r="N12" s="45"/>
    </row>
    <row r="13" spans="1:14" s="47" customFormat="1" ht="15" customHeight="1">
      <c r="A13" s="30">
        <v>2</v>
      </c>
      <c r="B13" s="169" t="s">
        <v>69</v>
      </c>
      <c r="C13" s="46"/>
      <c r="D13" s="43"/>
      <c r="E13" s="44"/>
      <c r="F13" s="46"/>
      <c r="G13" s="30"/>
      <c r="H13" s="45"/>
      <c r="I13" s="30"/>
      <c r="J13" s="45"/>
      <c r="K13" s="30"/>
      <c r="L13" s="45"/>
      <c r="M13" s="30"/>
      <c r="N13" s="45"/>
    </row>
    <row r="14" spans="1:14" s="47" customFormat="1" ht="21" customHeight="1">
      <c r="A14" s="30"/>
      <c r="B14" s="122" t="s">
        <v>378</v>
      </c>
      <c r="C14" s="128">
        <v>1250</v>
      </c>
      <c r="D14" s="160">
        <v>12</v>
      </c>
      <c r="E14" s="44" t="s">
        <v>56</v>
      </c>
      <c r="F14" s="46">
        <f aca="true" t="shared" si="0" ref="F14:F20">D14*C14</f>
        <v>15000</v>
      </c>
      <c r="G14" s="30">
        <v>3</v>
      </c>
      <c r="H14" s="45">
        <f>G14*C14</f>
        <v>3750</v>
      </c>
      <c r="I14" s="30">
        <v>3</v>
      </c>
      <c r="J14" s="45">
        <v>3750</v>
      </c>
      <c r="K14" s="30">
        <v>3</v>
      </c>
      <c r="L14" s="45">
        <v>3750</v>
      </c>
      <c r="M14" s="30">
        <v>3</v>
      </c>
      <c r="N14" s="45">
        <v>3750</v>
      </c>
    </row>
    <row r="15" spans="1:14" s="47" customFormat="1" ht="21" customHeight="1">
      <c r="A15" s="30"/>
      <c r="B15" s="122" t="s">
        <v>379</v>
      </c>
      <c r="C15" s="128">
        <v>1000</v>
      </c>
      <c r="D15" s="160">
        <v>10</v>
      </c>
      <c r="E15" s="44" t="s">
        <v>56</v>
      </c>
      <c r="F15" s="46">
        <f t="shared" si="0"/>
        <v>10000</v>
      </c>
      <c r="G15" s="30">
        <v>3</v>
      </c>
      <c r="H15" s="45">
        <v>3750</v>
      </c>
      <c r="I15" s="30">
        <v>3</v>
      </c>
      <c r="J15" s="45">
        <v>3750</v>
      </c>
      <c r="K15" s="30">
        <v>3</v>
      </c>
      <c r="L15" s="45">
        <v>3750</v>
      </c>
      <c r="M15" s="30">
        <v>3</v>
      </c>
      <c r="N15" s="45">
        <v>3750</v>
      </c>
    </row>
    <row r="16" spans="1:14" s="47" customFormat="1" ht="21" customHeight="1">
      <c r="A16" s="30"/>
      <c r="B16" s="122" t="s">
        <v>380</v>
      </c>
      <c r="C16" s="128">
        <v>25000</v>
      </c>
      <c r="D16" s="160">
        <v>1</v>
      </c>
      <c r="E16" s="44" t="s">
        <v>56</v>
      </c>
      <c r="F16" s="46">
        <f t="shared" si="0"/>
        <v>25000</v>
      </c>
      <c r="G16" s="30"/>
      <c r="H16" s="45"/>
      <c r="I16" s="30"/>
      <c r="J16" s="45"/>
      <c r="K16" s="30">
        <v>1</v>
      </c>
      <c r="L16" s="45">
        <v>25000</v>
      </c>
      <c r="M16" s="30"/>
      <c r="N16" s="45"/>
    </row>
    <row r="17" spans="1:14" s="47" customFormat="1" ht="21" customHeight="1">
      <c r="A17" s="30"/>
      <c r="B17" s="122" t="s">
        <v>381</v>
      </c>
      <c r="C17" s="128">
        <v>10000</v>
      </c>
      <c r="D17" s="160">
        <v>1</v>
      </c>
      <c r="E17" s="44" t="s">
        <v>56</v>
      </c>
      <c r="F17" s="46">
        <f t="shared" si="0"/>
        <v>10000</v>
      </c>
      <c r="G17" s="30"/>
      <c r="H17" s="45"/>
      <c r="I17" s="30"/>
      <c r="J17" s="132"/>
      <c r="K17" s="30">
        <v>1</v>
      </c>
      <c r="L17" s="132">
        <v>10000</v>
      </c>
      <c r="M17" s="30"/>
      <c r="N17" s="132"/>
    </row>
    <row r="18" spans="1:14" s="47" customFormat="1" ht="21" customHeight="1">
      <c r="A18" s="30"/>
      <c r="B18" s="122" t="s">
        <v>382</v>
      </c>
      <c r="C18" s="128">
        <v>1000</v>
      </c>
      <c r="D18" s="160">
        <v>6</v>
      </c>
      <c r="E18" s="44" t="s">
        <v>56</v>
      </c>
      <c r="F18" s="129">
        <f t="shared" si="0"/>
        <v>6000</v>
      </c>
      <c r="G18" s="30">
        <v>2</v>
      </c>
      <c r="H18" s="132">
        <v>2000</v>
      </c>
      <c r="I18" s="30">
        <v>1</v>
      </c>
      <c r="J18" s="132">
        <v>1000</v>
      </c>
      <c r="K18" s="30">
        <v>1</v>
      </c>
      <c r="L18" s="132">
        <v>1000</v>
      </c>
      <c r="M18" s="30">
        <v>2</v>
      </c>
      <c r="N18" s="132">
        <v>2000</v>
      </c>
    </row>
    <row r="19" spans="1:14" s="47" customFormat="1" ht="33.75" customHeight="1">
      <c r="A19" s="30"/>
      <c r="B19" s="122" t="s">
        <v>383</v>
      </c>
      <c r="C19" s="128">
        <v>8000</v>
      </c>
      <c r="D19" s="160">
        <v>1</v>
      </c>
      <c r="E19" s="44" t="s">
        <v>56</v>
      </c>
      <c r="F19" s="129">
        <f t="shared" si="0"/>
        <v>8000</v>
      </c>
      <c r="G19" s="30"/>
      <c r="H19" s="132"/>
      <c r="I19" s="30">
        <v>1</v>
      </c>
      <c r="J19" s="45">
        <v>8000</v>
      </c>
      <c r="K19" s="30"/>
      <c r="L19" s="45"/>
      <c r="M19" s="30"/>
      <c r="N19" s="132"/>
    </row>
    <row r="20" spans="1:14" s="47" customFormat="1" ht="21" customHeight="1">
      <c r="A20" s="30"/>
      <c r="B20" s="122" t="s">
        <v>384</v>
      </c>
      <c r="C20" s="128">
        <v>11000</v>
      </c>
      <c r="D20" s="160">
        <v>1</v>
      </c>
      <c r="E20" s="44" t="s">
        <v>56</v>
      </c>
      <c r="F20" s="129">
        <f t="shared" si="0"/>
        <v>11000</v>
      </c>
      <c r="G20" s="118"/>
      <c r="H20" s="132"/>
      <c r="I20" s="30"/>
      <c r="J20" s="45"/>
      <c r="K20" s="30">
        <v>1</v>
      </c>
      <c r="L20" s="132">
        <v>11000</v>
      </c>
      <c r="M20" s="30"/>
      <c r="N20" s="132"/>
    </row>
    <row r="21" spans="1:14" s="47" customFormat="1" ht="21" customHeight="1">
      <c r="A21" s="30">
        <v>3</v>
      </c>
      <c r="B21" s="123" t="s">
        <v>134</v>
      </c>
      <c r="C21" s="46"/>
      <c r="D21" s="43"/>
      <c r="E21" s="44"/>
      <c r="F21" s="111"/>
      <c r="G21" s="30"/>
      <c r="H21" s="45"/>
      <c r="I21" s="30"/>
      <c r="J21" s="45"/>
      <c r="K21" s="30"/>
      <c r="L21" s="45"/>
      <c r="M21" s="30"/>
      <c r="N21" s="45"/>
    </row>
    <row r="22" spans="1:14" s="47" customFormat="1" ht="21" customHeight="1">
      <c r="A22" s="30"/>
      <c r="B22" s="146" t="s">
        <v>385</v>
      </c>
      <c r="C22" s="127">
        <v>5000</v>
      </c>
      <c r="D22" s="135">
        <v>1</v>
      </c>
      <c r="E22" s="44" t="s">
        <v>56</v>
      </c>
      <c r="F22" s="131">
        <v>5000</v>
      </c>
      <c r="G22" s="30"/>
      <c r="H22" s="45"/>
      <c r="I22" s="30">
        <v>1</v>
      </c>
      <c r="J22" s="137">
        <v>5000</v>
      </c>
      <c r="K22" s="30"/>
      <c r="L22" s="45"/>
      <c r="M22" s="30"/>
      <c r="N22" s="45"/>
    </row>
    <row r="23" spans="1:14" s="47" customFormat="1" ht="21" customHeight="1">
      <c r="A23" s="30"/>
      <c r="B23" s="146" t="s">
        <v>386</v>
      </c>
      <c r="C23" s="127">
        <v>5000</v>
      </c>
      <c r="D23" s="135">
        <v>1</v>
      </c>
      <c r="E23" s="44" t="s">
        <v>56</v>
      </c>
      <c r="F23" s="131">
        <v>5000</v>
      </c>
      <c r="G23" s="30">
        <v>1</v>
      </c>
      <c r="H23" s="45">
        <v>5000</v>
      </c>
      <c r="I23" s="30"/>
      <c r="J23" s="45"/>
      <c r="K23" s="30"/>
      <c r="L23" s="132"/>
      <c r="M23" s="30"/>
      <c r="N23" s="45"/>
    </row>
    <row r="24" spans="1:14" s="47" customFormat="1" ht="21" customHeight="1">
      <c r="A24" s="30">
        <v>4</v>
      </c>
      <c r="B24" s="214" t="s">
        <v>230</v>
      </c>
      <c r="C24" s="136"/>
      <c r="D24" s="135"/>
      <c r="E24" s="44"/>
      <c r="F24" s="131"/>
      <c r="G24" s="30"/>
      <c r="H24" s="45"/>
      <c r="I24" s="30"/>
      <c r="J24" s="45"/>
      <c r="K24" s="30"/>
      <c r="L24" s="132"/>
      <c r="M24" s="30"/>
      <c r="N24" s="45"/>
    </row>
    <row r="25" spans="1:14" s="47" customFormat="1" ht="21" customHeight="1">
      <c r="A25" s="30"/>
      <c r="B25" s="133" t="s">
        <v>136</v>
      </c>
      <c r="C25" s="136">
        <v>2000</v>
      </c>
      <c r="D25" s="135">
        <v>12</v>
      </c>
      <c r="E25" s="44" t="s">
        <v>56</v>
      </c>
      <c r="F25" s="131">
        <v>24000</v>
      </c>
      <c r="G25" s="30">
        <v>3</v>
      </c>
      <c r="H25" s="132">
        <v>6000</v>
      </c>
      <c r="I25" s="30">
        <v>3</v>
      </c>
      <c r="J25" s="132">
        <v>6000</v>
      </c>
      <c r="K25" s="30">
        <v>3</v>
      </c>
      <c r="L25" s="132">
        <v>6000</v>
      </c>
      <c r="M25" s="30">
        <v>3</v>
      </c>
      <c r="N25" s="132">
        <v>6000</v>
      </c>
    </row>
    <row r="26" spans="1:14" s="47" customFormat="1" ht="21" customHeight="1">
      <c r="A26" s="30"/>
      <c r="B26" s="133"/>
      <c r="C26" s="136"/>
      <c r="D26" s="135"/>
      <c r="E26" s="44"/>
      <c r="F26" s="131"/>
      <c r="G26" s="30"/>
      <c r="H26" s="132"/>
      <c r="I26" s="30"/>
      <c r="J26" s="132"/>
      <c r="K26" s="30"/>
      <c r="L26" s="132"/>
      <c r="M26" s="30"/>
      <c r="N26" s="132"/>
    </row>
    <row r="27" spans="1:14" s="47" customFormat="1" ht="21" customHeight="1">
      <c r="A27" s="30"/>
      <c r="B27" s="134"/>
      <c r="C27" s="136"/>
      <c r="D27" s="135"/>
      <c r="E27" s="44"/>
      <c r="F27" s="131"/>
      <c r="G27" s="30"/>
      <c r="H27" s="45"/>
      <c r="I27" s="30"/>
      <c r="J27" s="45"/>
      <c r="K27" s="30"/>
      <c r="L27" s="45"/>
      <c r="M27" s="30"/>
      <c r="N27" s="45"/>
    </row>
    <row r="28" spans="1:14" s="47" customFormat="1" ht="21" customHeight="1">
      <c r="A28" s="30"/>
      <c r="B28" s="133"/>
      <c r="C28" s="136"/>
      <c r="D28" s="135"/>
      <c r="E28" s="44"/>
      <c r="F28" s="131"/>
      <c r="G28" s="30"/>
      <c r="H28" s="45"/>
      <c r="I28" s="30"/>
      <c r="J28" s="132"/>
      <c r="K28" s="30"/>
      <c r="L28" s="45"/>
      <c r="M28" s="30"/>
      <c r="N28" s="132"/>
    </row>
    <row r="29" spans="1:14" s="47" customFormat="1" ht="21" customHeight="1">
      <c r="A29" s="30"/>
      <c r="B29" s="133"/>
      <c r="C29" s="136"/>
      <c r="D29" s="135"/>
      <c r="E29" s="44"/>
      <c r="F29" s="131"/>
      <c r="G29" s="30"/>
      <c r="H29" s="45"/>
      <c r="I29" s="30"/>
      <c r="J29" s="132"/>
      <c r="K29" s="30"/>
      <c r="L29" s="45"/>
      <c r="M29" s="30"/>
      <c r="N29" s="132"/>
    </row>
    <row r="30" spans="1:14" s="47" customFormat="1" ht="21" customHeight="1">
      <c r="A30" s="30"/>
      <c r="B30" s="134"/>
      <c r="C30" s="46"/>
      <c r="D30" s="43"/>
      <c r="E30" s="44"/>
      <c r="F30" s="46"/>
      <c r="G30" s="30"/>
      <c r="H30" s="45"/>
      <c r="I30" s="30"/>
      <c r="J30" s="45"/>
      <c r="K30" s="30"/>
      <c r="L30" s="45"/>
      <c r="M30" s="30"/>
      <c r="N30" s="45"/>
    </row>
    <row r="31" spans="1:14" s="47" customFormat="1" ht="21" customHeight="1">
      <c r="A31" s="30"/>
      <c r="B31" s="124"/>
      <c r="C31" s="128"/>
      <c r="D31" s="126"/>
      <c r="E31" s="44"/>
      <c r="F31" s="128"/>
      <c r="G31" s="30"/>
      <c r="H31" s="132"/>
      <c r="I31" s="30"/>
      <c r="J31" s="45"/>
      <c r="K31" s="30"/>
      <c r="L31" s="45"/>
      <c r="M31" s="30"/>
      <c r="N31" s="45"/>
    </row>
    <row r="32" spans="1:14" s="47" customFormat="1" ht="21" customHeight="1">
      <c r="A32" s="30"/>
      <c r="B32" s="122"/>
      <c r="C32" s="127"/>
      <c r="D32" s="125"/>
      <c r="E32" s="44"/>
      <c r="F32" s="128"/>
      <c r="G32" s="30"/>
      <c r="H32" s="132"/>
      <c r="I32" s="30"/>
      <c r="J32" s="45"/>
      <c r="K32" s="30"/>
      <c r="L32" s="45"/>
      <c r="M32" s="30"/>
      <c r="N32" s="45"/>
    </row>
    <row r="33" spans="1:14" s="47" customFormat="1" ht="21" customHeight="1">
      <c r="A33" s="30"/>
      <c r="B33" s="122"/>
      <c r="C33" s="127"/>
      <c r="D33" s="125"/>
      <c r="E33" s="44"/>
      <c r="F33" s="128"/>
      <c r="G33" s="30"/>
      <c r="H33" s="45"/>
      <c r="I33" s="30"/>
      <c r="J33" s="132"/>
      <c r="K33" s="30"/>
      <c r="L33" s="132"/>
      <c r="M33" s="30"/>
      <c r="N33" s="132"/>
    </row>
    <row r="34" spans="1:14" s="47" customFormat="1" ht="21" customHeight="1">
      <c r="A34" s="30"/>
      <c r="B34" s="133"/>
      <c r="C34" s="136"/>
      <c r="D34" s="135"/>
      <c r="E34" s="44"/>
      <c r="F34" s="128"/>
      <c r="G34" s="30"/>
      <c r="H34" s="132"/>
      <c r="I34" s="30"/>
      <c r="J34" s="45"/>
      <c r="K34" s="30"/>
      <c r="L34" s="45"/>
      <c r="M34" s="30"/>
      <c r="N34" s="45"/>
    </row>
    <row r="35" spans="1:14" s="47" customFormat="1" ht="21" customHeight="1">
      <c r="A35" s="30"/>
      <c r="B35" s="133"/>
      <c r="C35" s="136"/>
      <c r="D35" s="135"/>
      <c r="E35" s="44"/>
      <c r="F35" s="128"/>
      <c r="G35" s="30"/>
      <c r="H35" s="132"/>
      <c r="I35" s="30"/>
      <c r="J35" s="132"/>
      <c r="K35" s="30"/>
      <c r="L35" s="132"/>
      <c r="M35" s="30"/>
      <c r="N35" s="45"/>
    </row>
    <row r="36" spans="1:14" s="47" customFormat="1" ht="21" customHeight="1">
      <c r="A36" s="30"/>
      <c r="B36" s="134"/>
      <c r="C36" s="136"/>
      <c r="D36" s="135"/>
      <c r="E36" s="44"/>
      <c r="F36" s="128"/>
      <c r="G36" s="30"/>
      <c r="H36" s="132"/>
      <c r="I36" s="30"/>
      <c r="J36" s="132"/>
      <c r="K36" s="30"/>
      <c r="L36" s="132"/>
      <c r="M36" s="30"/>
      <c r="N36" s="45"/>
    </row>
    <row r="37" spans="1:14" s="47" customFormat="1" ht="21" customHeight="1">
      <c r="A37" s="30"/>
      <c r="B37" s="138"/>
      <c r="C37" s="139"/>
      <c r="D37" s="135"/>
      <c r="E37" s="44"/>
      <c r="F37" s="140"/>
      <c r="G37" s="30"/>
      <c r="H37" s="132"/>
      <c r="I37" s="30"/>
      <c r="J37" s="132"/>
      <c r="K37" s="30"/>
      <c r="L37" s="132"/>
      <c r="M37" s="30"/>
      <c r="N37" s="132"/>
    </row>
    <row r="38" spans="1:14" s="47" customFormat="1" ht="21" customHeight="1">
      <c r="A38" s="30"/>
      <c r="B38" s="133"/>
      <c r="C38" s="136"/>
      <c r="D38" s="135"/>
      <c r="E38" s="44"/>
      <c r="F38" s="128"/>
      <c r="G38" s="30"/>
      <c r="H38" s="132"/>
      <c r="I38" s="30"/>
      <c r="J38" s="132"/>
      <c r="K38" s="30"/>
      <c r="L38" s="132"/>
      <c r="M38" s="30"/>
      <c r="N38" s="45"/>
    </row>
    <row r="39" spans="1:14" s="47" customFormat="1" ht="21" customHeight="1">
      <c r="A39" s="30"/>
      <c r="B39" s="133"/>
      <c r="C39" s="136"/>
      <c r="D39" s="135"/>
      <c r="E39" s="44"/>
      <c r="F39" s="128"/>
      <c r="G39" s="30"/>
      <c r="H39" s="132"/>
      <c r="I39" s="30"/>
      <c r="J39" s="132"/>
      <c r="K39" s="30"/>
      <c r="L39" s="132"/>
      <c r="M39" s="30"/>
      <c r="N39" s="45"/>
    </row>
    <row r="40" spans="1:14" s="47" customFormat="1" ht="21" customHeight="1">
      <c r="A40" s="30"/>
      <c r="B40" s="133"/>
      <c r="C40" s="136"/>
      <c r="D40" s="135"/>
      <c r="E40" s="44"/>
      <c r="F40" s="128"/>
      <c r="G40" s="30"/>
      <c r="H40" s="132"/>
      <c r="I40" s="30"/>
      <c r="J40" s="132"/>
      <c r="K40" s="30"/>
      <c r="L40" s="132"/>
      <c r="M40" s="30"/>
      <c r="N40" s="45"/>
    </row>
    <row r="41" spans="1:14" s="47" customFormat="1" ht="21" customHeight="1">
      <c r="A41" s="30"/>
      <c r="B41" s="133"/>
      <c r="C41" s="136"/>
      <c r="D41" s="135"/>
      <c r="E41" s="44"/>
      <c r="F41" s="128"/>
      <c r="G41" s="30"/>
      <c r="H41" s="132"/>
      <c r="I41" s="30"/>
      <c r="J41" s="132"/>
      <c r="K41" s="30"/>
      <c r="L41" s="132"/>
      <c r="M41" s="30"/>
      <c r="N41" s="45"/>
    </row>
    <row r="42" spans="1:14" s="47" customFormat="1" ht="21" customHeight="1">
      <c r="A42" s="30"/>
      <c r="B42" s="133"/>
      <c r="C42" s="136"/>
      <c r="D42" s="135"/>
      <c r="E42" s="44"/>
      <c r="F42" s="128"/>
      <c r="G42" s="30"/>
      <c r="H42" s="132"/>
      <c r="I42" s="30"/>
      <c r="J42" s="132"/>
      <c r="K42" s="30"/>
      <c r="L42" s="132"/>
      <c r="M42" s="30"/>
      <c r="N42" s="45"/>
    </row>
    <row r="43" spans="1:14" s="47" customFormat="1" ht="21" customHeight="1">
      <c r="A43" s="30"/>
      <c r="B43" s="133"/>
      <c r="C43" s="136"/>
      <c r="D43" s="135"/>
      <c r="E43" s="44"/>
      <c r="F43" s="128"/>
      <c r="G43" s="30"/>
      <c r="H43" s="132"/>
      <c r="I43" s="30"/>
      <c r="J43" s="132"/>
      <c r="K43" s="30"/>
      <c r="L43" s="132"/>
      <c r="M43" s="30"/>
      <c r="N43" s="45"/>
    </row>
    <row r="44" spans="1:14" s="47" customFormat="1" ht="21" customHeight="1">
      <c r="A44" s="30"/>
      <c r="B44" s="133"/>
      <c r="C44" s="136"/>
      <c r="D44" s="135"/>
      <c r="E44" s="44"/>
      <c r="F44" s="128"/>
      <c r="G44" s="30"/>
      <c r="H44" s="132"/>
      <c r="I44" s="30"/>
      <c r="J44" s="132"/>
      <c r="K44" s="30"/>
      <c r="L44" s="132"/>
      <c r="M44" s="30"/>
      <c r="N44" s="45"/>
    </row>
    <row r="45" spans="1:14" s="47" customFormat="1" ht="21" customHeight="1">
      <c r="A45" s="30"/>
      <c r="B45" s="133"/>
      <c r="C45" s="136"/>
      <c r="D45" s="135"/>
      <c r="E45" s="44"/>
      <c r="F45" s="128"/>
      <c r="G45" s="30"/>
      <c r="H45" s="132"/>
      <c r="I45" s="30"/>
      <c r="J45" s="132"/>
      <c r="K45" s="30"/>
      <c r="L45" s="132"/>
      <c r="M45" s="30"/>
      <c r="N45" s="45"/>
    </row>
    <row r="46" spans="1:14" s="47" customFormat="1" ht="21" customHeight="1">
      <c r="A46" s="30"/>
      <c r="B46" s="133"/>
      <c r="C46" s="136"/>
      <c r="D46" s="135"/>
      <c r="E46" s="44"/>
      <c r="F46" s="128"/>
      <c r="G46" s="30"/>
      <c r="H46" s="132"/>
      <c r="I46" s="30"/>
      <c r="J46" s="132"/>
      <c r="K46" s="30"/>
      <c r="L46" s="132"/>
      <c r="M46" s="30"/>
      <c r="N46" s="45"/>
    </row>
    <row r="47" spans="1:14" s="47" customFormat="1" ht="21" customHeight="1">
      <c r="A47" s="30"/>
      <c r="B47" s="133"/>
      <c r="C47" s="46"/>
      <c r="D47" s="43"/>
      <c r="E47" s="44"/>
      <c r="F47" s="46"/>
      <c r="G47" s="30"/>
      <c r="H47" s="45"/>
      <c r="I47" s="30"/>
      <c r="J47" s="45"/>
      <c r="K47" s="30"/>
      <c r="L47" s="45"/>
      <c r="M47" s="30"/>
      <c r="N47" s="45"/>
    </row>
    <row r="48" spans="1:14" s="47" customFormat="1" ht="21" customHeight="1">
      <c r="A48" s="30"/>
      <c r="B48" s="133"/>
      <c r="C48" s="46"/>
      <c r="D48" s="43"/>
      <c r="E48" s="44"/>
      <c r="F48" s="46"/>
      <c r="G48" s="30"/>
      <c r="H48" s="45"/>
      <c r="I48" s="30"/>
      <c r="J48" s="45"/>
      <c r="K48" s="30"/>
      <c r="L48" s="45"/>
      <c r="M48" s="30"/>
      <c r="N48" s="45"/>
    </row>
    <row r="49" spans="1:14" s="47" customFormat="1" ht="21" customHeight="1">
      <c r="A49" s="30"/>
      <c r="B49" s="133"/>
      <c r="C49" s="46"/>
      <c r="D49" s="43"/>
      <c r="E49" s="44"/>
      <c r="F49" s="46"/>
      <c r="G49" s="30"/>
      <c r="H49" s="45"/>
      <c r="I49" s="30"/>
      <c r="J49" s="45"/>
      <c r="K49" s="30"/>
      <c r="L49" s="45"/>
      <c r="M49" s="30"/>
      <c r="N49" s="45"/>
    </row>
    <row r="50" spans="1:14" s="47" customFormat="1" ht="21" customHeight="1">
      <c r="A50" s="30"/>
      <c r="B50" s="133"/>
      <c r="C50" s="46"/>
      <c r="D50" s="43"/>
      <c r="E50" s="44"/>
      <c r="F50" s="46"/>
      <c r="G50" s="30"/>
      <c r="H50" s="45"/>
      <c r="I50" s="30"/>
      <c r="J50" s="45"/>
      <c r="K50" s="30"/>
      <c r="L50" s="45"/>
      <c r="M50" s="30"/>
      <c r="N50" s="45"/>
    </row>
    <row r="51" spans="1:14" s="47" customFormat="1" ht="21" customHeight="1">
      <c r="A51" s="30"/>
      <c r="B51" s="133"/>
      <c r="C51" s="46"/>
      <c r="D51" s="43"/>
      <c r="E51" s="44"/>
      <c r="F51" s="46"/>
      <c r="G51" s="30"/>
      <c r="H51" s="45"/>
      <c r="I51" s="30"/>
      <c r="J51" s="45"/>
      <c r="K51" s="30"/>
      <c r="L51" s="45"/>
      <c r="M51" s="30"/>
      <c r="N51" s="45"/>
    </row>
    <row r="52" spans="1:14" s="47" customFormat="1" ht="21" customHeight="1">
      <c r="A52" s="30"/>
      <c r="B52" s="123"/>
      <c r="C52" s="46"/>
      <c r="D52" s="43"/>
      <c r="E52" s="44"/>
      <c r="F52" s="46"/>
      <c r="G52" s="30"/>
      <c r="H52" s="45"/>
      <c r="I52" s="30"/>
      <c r="J52" s="45"/>
      <c r="K52" s="30"/>
      <c r="L52" s="45"/>
      <c r="M52" s="30"/>
      <c r="N52" s="45"/>
    </row>
    <row r="53" spans="1:14" s="47" customFormat="1" ht="21" customHeight="1">
      <c r="A53" s="30"/>
      <c r="B53" s="84"/>
      <c r="C53" s="46"/>
      <c r="D53" s="43"/>
      <c r="E53" s="44"/>
      <c r="F53" s="46"/>
      <c r="G53" s="30"/>
      <c r="H53" s="45"/>
      <c r="I53" s="30"/>
      <c r="J53" s="45"/>
      <c r="K53" s="30"/>
      <c r="L53" s="45"/>
      <c r="M53" s="30"/>
      <c r="N53" s="45"/>
    </row>
    <row r="54" spans="1:14" s="47" customFormat="1" ht="20.25" customHeight="1">
      <c r="A54" s="30"/>
      <c r="B54" s="84"/>
      <c r="C54" s="46"/>
      <c r="D54" s="43"/>
      <c r="E54" s="44"/>
      <c r="F54" s="46"/>
      <c r="G54" s="30"/>
      <c r="H54" s="45"/>
      <c r="I54" s="30"/>
      <c r="J54" s="45"/>
      <c r="K54" s="30"/>
      <c r="L54" s="45"/>
      <c r="M54" s="30"/>
      <c r="N54" s="45"/>
    </row>
    <row r="55" spans="1:14" s="47" customFormat="1" ht="19.5" customHeight="1">
      <c r="A55" s="30"/>
      <c r="B55" s="84"/>
      <c r="C55" s="46"/>
      <c r="D55" s="43"/>
      <c r="E55" s="44"/>
      <c r="F55" s="46"/>
      <c r="G55" s="30"/>
      <c r="H55" s="45"/>
      <c r="I55" s="30"/>
      <c r="J55" s="45"/>
      <c r="K55" s="30"/>
      <c r="L55" s="45"/>
      <c r="M55" s="30"/>
      <c r="N55" s="45"/>
    </row>
    <row r="56" spans="1:14" s="47" customFormat="1" ht="17.25" customHeight="1">
      <c r="A56" s="30"/>
      <c r="B56" s="84"/>
      <c r="C56" s="46"/>
      <c r="D56" s="43"/>
      <c r="E56" s="44"/>
      <c r="F56" s="46"/>
      <c r="G56" s="30"/>
      <c r="H56" s="45"/>
      <c r="I56" s="30"/>
      <c r="J56" s="45"/>
      <c r="K56" s="30"/>
      <c r="L56" s="45"/>
      <c r="M56" s="30"/>
      <c r="N56" s="45"/>
    </row>
    <row r="57" spans="1:14" s="47" customFormat="1" ht="15" customHeight="1">
      <c r="A57" s="30"/>
      <c r="B57" s="84"/>
      <c r="C57" s="46"/>
      <c r="D57" s="43"/>
      <c r="E57" s="44"/>
      <c r="F57" s="46"/>
      <c r="G57" s="30"/>
      <c r="H57" s="45"/>
      <c r="I57" s="30"/>
      <c r="J57" s="45"/>
      <c r="K57" s="30"/>
      <c r="L57" s="45"/>
      <c r="M57" s="30"/>
      <c r="N57" s="45"/>
    </row>
    <row r="58" spans="1:14" s="47" customFormat="1" ht="15" customHeight="1">
      <c r="A58" s="30" t="s">
        <v>31</v>
      </c>
      <c r="B58" s="40"/>
      <c r="C58" s="41">
        <f>C12+C14+C15+C16+C19+C21</f>
        <v>70250</v>
      </c>
      <c r="D58" s="41">
        <f>D12+D15+D16+D17+D18+D19+D20+D22+D23+D25+D26+D28+D29+D31+D32+D33+D34+D35+D37</f>
        <v>35</v>
      </c>
      <c r="E58" s="41">
        <f>SUM(E12:E57)</f>
        <v>0</v>
      </c>
      <c r="F58" s="41">
        <f>F12+F14+F15+F16+F19+F21</f>
        <v>93000</v>
      </c>
      <c r="G58" s="41">
        <f>G12+G15+G16+G17+G18+G19+G20+G26+G25+G31+G32+G33+G34+G35+G37</f>
        <v>9</v>
      </c>
      <c r="H58" s="41">
        <f>H12+H15+H16+H17+H18+H19+H20+H25+H26+H32+H33+H31+H34+H35+H37</f>
        <v>46750</v>
      </c>
      <c r="I58" s="41">
        <f>I15+I16+I17+I18+I20+I22+I25+I26+I28+I29+I33+I35+I37</f>
        <v>8</v>
      </c>
      <c r="J58" s="41">
        <f>J15+J16+J17+J18+J20+J22+J25+J26+J28+J29+J33+J35+J37</f>
        <v>15750</v>
      </c>
      <c r="K58" s="41">
        <f>K15+K16+K17+K18+K19+K20+K23+K25+K26+K33+K35+K37</f>
        <v>10</v>
      </c>
      <c r="L58" s="41">
        <f>L15+L16+L17+L18+L19+L20+L23+L25+L26+L33+L35+L37</f>
        <v>56750</v>
      </c>
      <c r="M58" s="41">
        <f>M15+M16+M17+M18+M19+M20+M25+M26+M28+M29+M33+M37</f>
        <v>8</v>
      </c>
      <c r="N58" s="41">
        <f>N15+N16+N17+N18+N19+N20+N26+N28+N29+N33+N37</f>
        <v>5750</v>
      </c>
    </row>
    <row r="59" spans="1:14" ht="12.75">
      <c r="A59" s="6"/>
      <c r="B59" s="13"/>
      <c r="C59" s="54"/>
      <c r="D59" s="32"/>
      <c r="E59" s="33"/>
      <c r="F59" s="34"/>
      <c r="G59" s="34"/>
      <c r="H59" s="13"/>
      <c r="I59" s="13"/>
      <c r="J59" s="13"/>
      <c r="K59" s="13"/>
      <c r="L59" s="13"/>
      <c r="M59" s="13"/>
      <c r="N59" s="14"/>
    </row>
    <row r="60" spans="1:14" ht="12.75">
      <c r="A60" s="35"/>
      <c r="B60" s="34" t="s">
        <v>22</v>
      </c>
      <c r="C60" s="55"/>
      <c r="D60" s="36"/>
      <c r="E60" s="37"/>
      <c r="F60" s="34"/>
      <c r="G60" s="34"/>
      <c r="H60" s="34"/>
      <c r="I60" s="34"/>
      <c r="J60" s="34"/>
      <c r="K60" s="34"/>
      <c r="L60" s="34"/>
      <c r="M60" s="34"/>
      <c r="N60" s="38"/>
    </row>
    <row r="61" spans="1:14" ht="12.75">
      <c r="A61" s="35"/>
      <c r="B61" s="34"/>
      <c r="C61" s="55"/>
      <c r="D61" s="36"/>
      <c r="E61" s="37"/>
      <c r="F61" s="34"/>
      <c r="G61" s="34"/>
      <c r="H61" s="34" t="s">
        <v>23</v>
      </c>
      <c r="I61" s="34"/>
      <c r="J61" s="245" t="s">
        <v>387</v>
      </c>
      <c r="K61" s="245"/>
      <c r="L61" s="245"/>
      <c r="M61" s="34"/>
      <c r="N61" s="38"/>
    </row>
    <row r="62" spans="1:14" ht="12.75">
      <c r="A62" s="35"/>
      <c r="B62" s="34"/>
      <c r="C62" s="55"/>
      <c r="D62" s="36"/>
      <c r="E62" s="37"/>
      <c r="F62" s="34"/>
      <c r="G62" s="34"/>
      <c r="H62" s="34"/>
      <c r="I62" s="34"/>
      <c r="J62" s="246" t="s">
        <v>24</v>
      </c>
      <c r="K62" s="246"/>
      <c r="L62" s="246"/>
      <c r="M62" s="34"/>
      <c r="N62" s="38"/>
    </row>
    <row r="63" spans="1:14" ht="12.75">
      <c r="A63" s="18"/>
      <c r="B63" s="20"/>
      <c r="C63" s="50"/>
      <c r="D63" s="16"/>
      <c r="E63" s="17"/>
      <c r="F63" s="20"/>
      <c r="G63" s="20"/>
      <c r="H63" s="20"/>
      <c r="I63" s="20"/>
      <c r="J63" s="20"/>
      <c r="K63" s="20"/>
      <c r="L63" s="20"/>
      <c r="M63" s="20"/>
      <c r="N63" s="19"/>
    </row>
  </sheetData>
  <sheetProtection/>
  <mergeCells count="10">
    <mergeCell ref="J61:L61"/>
    <mergeCell ref="J62:L62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zoomScalePageLayoutView="0" workbookViewId="0" topLeftCell="A37">
      <selection activeCell="A1" sqref="A1:IV63"/>
    </sheetView>
  </sheetViews>
  <sheetFormatPr defaultColWidth="9.140625" defaultRowHeight="12.75"/>
  <cols>
    <col min="2" max="2" width="38.8515625" style="0" customWidth="1"/>
    <col min="3" max="3" width="14.421875" style="0" customWidth="1"/>
    <col min="6" max="6" width="12.7109375" style="0" customWidth="1"/>
    <col min="8" max="8" width="13.00390625" style="0" customWidth="1"/>
    <col min="10" max="10" width="14.28125" style="0" customWidth="1"/>
    <col min="12" max="12" width="14.00390625" style="0" customWidth="1"/>
    <col min="14" max="14" width="13.28125" style="0" customWidth="1"/>
  </cols>
  <sheetData>
    <row r="1" spans="1:14" ht="12.75">
      <c r="A1" s="1" t="s">
        <v>33</v>
      </c>
      <c r="B1" s="1"/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345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4" ht="12.75">
      <c r="A4" s="1"/>
      <c r="B4" s="1"/>
      <c r="C4" s="48"/>
      <c r="D4" s="3"/>
      <c r="E4" s="4"/>
      <c r="F4" s="2"/>
      <c r="G4" s="1"/>
      <c r="H4" s="1"/>
      <c r="I4" s="1"/>
      <c r="J4" s="1"/>
      <c r="K4" s="1"/>
      <c r="L4" s="1"/>
      <c r="M4" s="1"/>
      <c r="N4" s="1"/>
    </row>
    <row r="5" spans="1:14" ht="12.75">
      <c r="A5" s="5" t="s">
        <v>57</v>
      </c>
      <c r="B5" s="5"/>
      <c r="C5" s="48"/>
      <c r="D5" s="3"/>
      <c r="E5" s="4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396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ht="19.5" customHeight="1">
      <c r="A11" s="26">
        <v>1</v>
      </c>
      <c r="B11" s="18" t="s">
        <v>55</v>
      </c>
      <c r="C11" s="53"/>
      <c r="D11" s="27"/>
      <c r="E11" s="28"/>
      <c r="F11" s="18"/>
      <c r="G11" s="29"/>
      <c r="H11" s="30"/>
      <c r="I11" s="30"/>
      <c r="J11" s="30"/>
      <c r="K11" s="29"/>
      <c r="L11" s="31"/>
      <c r="M11" s="29"/>
      <c r="N11" s="29"/>
    </row>
    <row r="12" spans="1:14" s="47" customFormat="1" ht="21.75" customHeight="1">
      <c r="A12" s="30"/>
      <c r="B12" s="120" t="s">
        <v>388</v>
      </c>
      <c r="C12" s="121">
        <v>12000</v>
      </c>
      <c r="D12" s="43">
        <v>1</v>
      </c>
      <c r="E12" s="44" t="s">
        <v>110</v>
      </c>
      <c r="F12" s="121">
        <v>12000</v>
      </c>
      <c r="G12" s="30">
        <v>1</v>
      </c>
      <c r="H12" s="45">
        <v>12000</v>
      </c>
      <c r="I12" s="30"/>
      <c r="J12" s="45"/>
      <c r="K12" s="30"/>
      <c r="L12" s="45"/>
      <c r="M12" s="30"/>
      <c r="N12" s="45"/>
    </row>
    <row r="13" spans="1:14" s="47" customFormat="1" ht="15" customHeight="1">
      <c r="A13" s="30">
        <v>2</v>
      </c>
      <c r="B13" s="169" t="s">
        <v>394</v>
      </c>
      <c r="C13" s="46"/>
      <c r="D13" s="43"/>
      <c r="E13" s="44"/>
      <c r="F13" s="46"/>
      <c r="G13" s="30"/>
      <c r="H13" s="45"/>
      <c r="I13" s="30"/>
      <c r="J13" s="45"/>
      <c r="K13" s="30"/>
      <c r="L13" s="45"/>
      <c r="M13" s="30"/>
      <c r="N13" s="45"/>
    </row>
    <row r="14" spans="1:14" s="47" customFormat="1" ht="21" customHeight="1">
      <c r="A14" s="30"/>
      <c r="B14" s="122" t="s">
        <v>389</v>
      </c>
      <c r="C14" s="127">
        <v>36000</v>
      </c>
      <c r="D14" s="160">
        <v>1</v>
      </c>
      <c r="E14" s="44" t="s">
        <v>56</v>
      </c>
      <c r="F14" s="127">
        <v>36000</v>
      </c>
      <c r="G14" s="30"/>
      <c r="H14" s="45"/>
      <c r="I14" s="30">
        <v>1</v>
      </c>
      <c r="J14" s="127">
        <v>36000</v>
      </c>
      <c r="K14" s="30"/>
      <c r="L14" s="45"/>
      <c r="M14" s="30"/>
      <c r="N14" s="45"/>
    </row>
    <row r="15" spans="1:14" s="47" customFormat="1" ht="21" customHeight="1">
      <c r="A15" s="30"/>
      <c r="B15" s="122" t="s">
        <v>390</v>
      </c>
      <c r="C15" s="127"/>
      <c r="D15" s="160"/>
      <c r="E15" s="44"/>
      <c r="F15" s="127"/>
      <c r="G15" s="30"/>
      <c r="H15" s="45"/>
      <c r="I15" s="30"/>
      <c r="J15" s="127"/>
      <c r="K15" s="30"/>
      <c r="L15" s="45"/>
      <c r="M15" s="30"/>
      <c r="N15" s="45"/>
    </row>
    <row r="16" spans="1:14" s="47" customFormat="1" ht="21" customHeight="1">
      <c r="A16" s="30"/>
      <c r="B16" s="122" t="s">
        <v>391</v>
      </c>
      <c r="C16" s="127">
        <v>36000</v>
      </c>
      <c r="D16" s="160">
        <v>1</v>
      </c>
      <c r="E16" s="44" t="s">
        <v>56</v>
      </c>
      <c r="F16" s="127">
        <v>36000</v>
      </c>
      <c r="G16" s="30"/>
      <c r="H16" s="45"/>
      <c r="I16" s="30">
        <v>1</v>
      </c>
      <c r="J16" s="127">
        <v>36000</v>
      </c>
      <c r="K16" s="30"/>
      <c r="L16" s="45"/>
      <c r="M16" s="30"/>
      <c r="N16" s="45"/>
    </row>
    <row r="17" spans="1:14" s="47" customFormat="1" ht="21" customHeight="1">
      <c r="A17" s="30"/>
      <c r="B17" s="122" t="s">
        <v>392</v>
      </c>
      <c r="C17" s="126"/>
      <c r="D17" s="160"/>
      <c r="E17" s="44"/>
      <c r="F17" s="126"/>
      <c r="G17" s="30"/>
      <c r="H17" s="45"/>
      <c r="I17" s="30"/>
      <c r="J17" s="126"/>
      <c r="K17" s="30"/>
      <c r="L17" s="132"/>
      <c r="M17" s="30"/>
      <c r="N17" s="132"/>
    </row>
    <row r="18" spans="1:14" s="47" customFormat="1" ht="21" customHeight="1">
      <c r="A18" s="30"/>
      <c r="B18" s="122" t="s">
        <v>393</v>
      </c>
      <c r="C18" s="128">
        <v>28000</v>
      </c>
      <c r="D18" s="160">
        <v>1</v>
      </c>
      <c r="E18" s="44" t="s">
        <v>56</v>
      </c>
      <c r="F18" s="128">
        <v>28000</v>
      </c>
      <c r="G18" s="30"/>
      <c r="H18" s="132"/>
      <c r="I18" s="30">
        <v>1</v>
      </c>
      <c r="J18" s="128">
        <v>28000</v>
      </c>
      <c r="K18" s="30"/>
      <c r="L18" s="132"/>
      <c r="M18" s="30"/>
      <c r="N18" s="132"/>
    </row>
    <row r="19" spans="1:14" s="47" customFormat="1" ht="33.75" customHeight="1">
      <c r="A19" s="30">
        <v>3</v>
      </c>
      <c r="B19" s="122"/>
      <c r="C19" s="128"/>
      <c r="D19" s="160"/>
      <c r="E19" s="44"/>
      <c r="F19" s="129"/>
      <c r="G19" s="30"/>
      <c r="H19" s="132"/>
      <c r="I19" s="30"/>
      <c r="J19" s="45"/>
      <c r="K19" s="30"/>
      <c r="L19" s="45"/>
      <c r="M19" s="30"/>
      <c r="N19" s="132"/>
    </row>
    <row r="20" spans="1:14" s="47" customFormat="1" ht="21" customHeight="1">
      <c r="A20" s="30"/>
      <c r="B20" s="122"/>
      <c r="C20" s="128"/>
      <c r="D20" s="160"/>
      <c r="E20" s="44"/>
      <c r="F20" s="129"/>
      <c r="G20" s="118"/>
      <c r="H20" s="132"/>
      <c r="I20" s="30"/>
      <c r="J20" s="45"/>
      <c r="K20" s="30"/>
      <c r="L20" s="132"/>
      <c r="M20" s="30"/>
      <c r="N20" s="132"/>
    </row>
    <row r="21" spans="1:14" s="47" customFormat="1" ht="21" customHeight="1">
      <c r="A21" s="30"/>
      <c r="B21" s="123"/>
      <c r="C21" s="46"/>
      <c r="D21" s="43"/>
      <c r="E21" s="44"/>
      <c r="F21" s="111"/>
      <c r="G21" s="30"/>
      <c r="H21" s="45"/>
      <c r="I21" s="30"/>
      <c r="J21" s="45"/>
      <c r="K21" s="30"/>
      <c r="L21" s="45"/>
      <c r="M21" s="30"/>
      <c r="N21" s="45"/>
    </row>
    <row r="22" spans="1:14" s="47" customFormat="1" ht="21" customHeight="1">
      <c r="A22" s="30"/>
      <c r="B22" s="146"/>
      <c r="C22" s="127"/>
      <c r="D22" s="135"/>
      <c r="E22" s="44"/>
      <c r="F22" s="131"/>
      <c r="G22" s="30"/>
      <c r="H22" s="45"/>
      <c r="I22" s="30"/>
      <c r="J22" s="137"/>
      <c r="K22" s="30"/>
      <c r="L22" s="45"/>
      <c r="M22" s="30"/>
      <c r="N22" s="45"/>
    </row>
    <row r="23" spans="1:14" s="47" customFormat="1" ht="21" customHeight="1">
      <c r="A23" s="30"/>
      <c r="B23" s="146"/>
      <c r="C23" s="127"/>
      <c r="D23" s="135"/>
      <c r="E23" s="44"/>
      <c r="F23" s="131"/>
      <c r="G23" s="30"/>
      <c r="H23" s="45"/>
      <c r="I23" s="30"/>
      <c r="J23" s="45"/>
      <c r="K23" s="30"/>
      <c r="L23" s="132"/>
      <c r="M23" s="30"/>
      <c r="N23" s="45"/>
    </row>
    <row r="24" spans="1:14" s="47" customFormat="1" ht="21" customHeight="1">
      <c r="A24" s="30"/>
      <c r="B24" s="214"/>
      <c r="C24" s="136"/>
      <c r="D24" s="135"/>
      <c r="E24" s="44"/>
      <c r="F24" s="131"/>
      <c r="G24" s="30"/>
      <c r="H24" s="45"/>
      <c r="I24" s="30"/>
      <c r="J24" s="45"/>
      <c r="K24" s="30"/>
      <c r="L24" s="132"/>
      <c r="M24" s="30"/>
      <c r="N24" s="45"/>
    </row>
    <row r="25" spans="1:14" s="47" customFormat="1" ht="21" customHeight="1">
      <c r="A25" s="30"/>
      <c r="B25" s="133"/>
      <c r="C25" s="136"/>
      <c r="D25" s="135"/>
      <c r="E25" s="44"/>
      <c r="F25" s="131"/>
      <c r="G25" s="30"/>
      <c r="H25" s="132"/>
      <c r="I25" s="30"/>
      <c r="J25" s="132"/>
      <c r="K25" s="30"/>
      <c r="L25" s="132"/>
      <c r="M25" s="30"/>
      <c r="N25" s="132"/>
    </row>
    <row r="26" spans="1:14" s="47" customFormat="1" ht="21" customHeight="1">
      <c r="A26" s="30"/>
      <c r="B26" s="133"/>
      <c r="C26" s="136"/>
      <c r="D26" s="135"/>
      <c r="E26" s="44"/>
      <c r="F26" s="131"/>
      <c r="G26" s="30"/>
      <c r="H26" s="132"/>
      <c r="I26" s="30"/>
      <c r="J26" s="132"/>
      <c r="K26" s="30"/>
      <c r="L26" s="132"/>
      <c r="M26" s="30"/>
      <c r="N26" s="132"/>
    </row>
    <row r="27" spans="1:14" s="47" customFormat="1" ht="21" customHeight="1">
      <c r="A27" s="30"/>
      <c r="B27" s="134"/>
      <c r="C27" s="136"/>
      <c r="D27" s="135"/>
      <c r="E27" s="44"/>
      <c r="F27" s="131"/>
      <c r="G27" s="30"/>
      <c r="H27" s="45"/>
      <c r="I27" s="30"/>
      <c r="J27" s="45"/>
      <c r="K27" s="30"/>
      <c r="L27" s="45"/>
      <c r="M27" s="30"/>
      <c r="N27" s="45"/>
    </row>
    <row r="28" spans="1:14" s="47" customFormat="1" ht="21" customHeight="1">
      <c r="A28" s="30"/>
      <c r="B28" s="133"/>
      <c r="C28" s="136"/>
      <c r="D28" s="135"/>
      <c r="E28" s="44"/>
      <c r="F28" s="131"/>
      <c r="G28" s="30"/>
      <c r="H28" s="45"/>
      <c r="I28" s="30"/>
      <c r="J28" s="132"/>
      <c r="K28" s="30"/>
      <c r="L28" s="45"/>
      <c r="M28" s="30"/>
      <c r="N28" s="132"/>
    </row>
    <row r="29" spans="1:14" s="47" customFormat="1" ht="21" customHeight="1">
      <c r="A29" s="30"/>
      <c r="B29" s="133"/>
      <c r="C29" s="136"/>
      <c r="D29" s="135"/>
      <c r="E29" s="44"/>
      <c r="F29" s="131"/>
      <c r="G29" s="30"/>
      <c r="H29" s="45"/>
      <c r="I29" s="30"/>
      <c r="J29" s="132"/>
      <c r="K29" s="30"/>
      <c r="L29" s="45"/>
      <c r="M29" s="30"/>
      <c r="N29" s="132"/>
    </row>
    <row r="30" spans="1:14" s="47" customFormat="1" ht="21" customHeight="1">
      <c r="A30" s="30"/>
      <c r="B30" s="134"/>
      <c r="C30" s="46"/>
      <c r="D30" s="43"/>
      <c r="E30" s="44"/>
      <c r="F30" s="46"/>
      <c r="G30" s="30"/>
      <c r="H30" s="45"/>
      <c r="I30" s="30"/>
      <c r="J30" s="45"/>
      <c r="K30" s="30"/>
      <c r="L30" s="45"/>
      <c r="M30" s="30"/>
      <c r="N30" s="45"/>
    </row>
    <row r="31" spans="1:14" s="47" customFormat="1" ht="21" customHeight="1">
      <c r="A31" s="30"/>
      <c r="B31" s="124"/>
      <c r="C31" s="128"/>
      <c r="D31" s="126"/>
      <c r="E31" s="44"/>
      <c r="F31" s="128"/>
      <c r="G31" s="30"/>
      <c r="H31" s="132"/>
      <c r="I31" s="30"/>
      <c r="J31" s="45"/>
      <c r="K31" s="30"/>
      <c r="L31" s="45"/>
      <c r="M31" s="30"/>
      <c r="N31" s="45"/>
    </row>
    <row r="32" spans="1:14" s="47" customFormat="1" ht="21" customHeight="1">
      <c r="A32" s="30"/>
      <c r="B32" s="122"/>
      <c r="C32" s="127"/>
      <c r="D32" s="125"/>
      <c r="E32" s="44"/>
      <c r="F32" s="128"/>
      <c r="G32" s="30"/>
      <c r="H32" s="132"/>
      <c r="I32" s="30"/>
      <c r="J32" s="45"/>
      <c r="K32" s="30"/>
      <c r="L32" s="45"/>
      <c r="M32" s="30"/>
      <c r="N32" s="45"/>
    </row>
    <row r="33" spans="1:14" s="47" customFormat="1" ht="21" customHeight="1">
      <c r="A33" s="30"/>
      <c r="B33" s="122"/>
      <c r="C33" s="127"/>
      <c r="D33" s="125"/>
      <c r="E33" s="44"/>
      <c r="F33" s="128"/>
      <c r="G33" s="30"/>
      <c r="H33" s="45"/>
      <c r="I33" s="30"/>
      <c r="J33" s="132"/>
      <c r="K33" s="30"/>
      <c r="L33" s="132"/>
      <c r="M33" s="30"/>
      <c r="N33" s="132"/>
    </row>
    <row r="34" spans="1:14" s="47" customFormat="1" ht="21" customHeight="1">
      <c r="A34" s="30"/>
      <c r="B34" s="133"/>
      <c r="C34" s="136"/>
      <c r="D34" s="135"/>
      <c r="E34" s="44"/>
      <c r="F34" s="128"/>
      <c r="G34" s="30"/>
      <c r="H34" s="132"/>
      <c r="I34" s="30"/>
      <c r="J34" s="45"/>
      <c r="K34" s="30"/>
      <c r="L34" s="45"/>
      <c r="M34" s="30"/>
      <c r="N34" s="45"/>
    </row>
    <row r="35" spans="1:14" s="47" customFormat="1" ht="21" customHeight="1">
      <c r="A35" s="30"/>
      <c r="B35" s="133"/>
      <c r="C35" s="136"/>
      <c r="D35" s="135"/>
      <c r="E35" s="44"/>
      <c r="F35" s="128"/>
      <c r="G35" s="30"/>
      <c r="H35" s="132"/>
      <c r="I35" s="30"/>
      <c r="J35" s="132"/>
      <c r="K35" s="30"/>
      <c r="L35" s="132"/>
      <c r="M35" s="30"/>
      <c r="N35" s="45"/>
    </row>
    <row r="36" spans="1:14" s="47" customFormat="1" ht="21" customHeight="1">
      <c r="A36" s="30"/>
      <c r="B36" s="134"/>
      <c r="C36" s="136"/>
      <c r="D36" s="135"/>
      <c r="E36" s="44"/>
      <c r="F36" s="128"/>
      <c r="G36" s="30"/>
      <c r="H36" s="132"/>
      <c r="I36" s="30"/>
      <c r="J36" s="132"/>
      <c r="K36" s="30"/>
      <c r="L36" s="132"/>
      <c r="M36" s="30"/>
      <c r="N36" s="45"/>
    </row>
    <row r="37" spans="1:14" s="47" customFormat="1" ht="21" customHeight="1">
      <c r="A37" s="30"/>
      <c r="B37" s="138"/>
      <c r="C37" s="139"/>
      <c r="D37" s="135"/>
      <c r="E37" s="44"/>
      <c r="F37" s="140"/>
      <c r="G37" s="30"/>
      <c r="H37" s="132"/>
      <c r="I37" s="30"/>
      <c r="J37" s="132"/>
      <c r="K37" s="30"/>
      <c r="L37" s="132"/>
      <c r="M37" s="30"/>
      <c r="N37" s="132"/>
    </row>
    <row r="38" spans="1:14" s="47" customFormat="1" ht="21" customHeight="1">
      <c r="A38" s="30"/>
      <c r="B38" s="133"/>
      <c r="C38" s="136"/>
      <c r="D38" s="135"/>
      <c r="E38" s="44"/>
      <c r="F38" s="128"/>
      <c r="G38" s="30"/>
      <c r="H38" s="132"/>
      <c r="I38" s="30"/>
      <c r="J38" s="132"/>
      <c r="K38" s="30"/>
      <c r="L38" s="132"/>
      <c r="M38" s="30"/>
      <c r="N38" s="45"/>
    </row>
    <row r="39" spans="1:14" s="47" customFormat="1" ht="21" customHeight="1">
      <c r="A39" s="30"/>
      <c r="B39" s="133"/>
      <c r="C39" s="136"/>
      <c r="D39" s="135"/>
      <c r="E39" s="44"/>
      <c r="F39" s="128"/>
      <c r="G39" s="30"/>
      <c r="H39" s="132"/>
      <c r="I39" s="30"/>
      <c r="J39" s="132"/>
      <c r="K39" s="30"/>
      <c r="L39" s="132"/>
      <c r="M39" s="30"/>
      <c r="N39" s="45"/>
    </row>
    <row r="40" spans="1:14" s="47" customFormat="1" ht="21" customHeight="1">
      <c r="A40" s="30"/>
      <c r="B40" s="133"/>
      <c r="C40" s="136"/>
      <c r="D40" s="135"/>
      <c r="E40" s="44"/>
      <c r="F40" s="128"/>
      <c r="G40" s="30"/>
      <c r="H40" s="132"/>
      <c r="I40" s="30"/>
      <c r="J40" s="132"/>
      <c r="K40" s="30"/>
      <c r="L40" s="132"/>
      <c r="M40" s="30"/>
      <c r="N40" s="45"/>
    </row>
    <row r="41" spans="1:14" s="47" customFormat="1" ht="21" customHeight="1">
      <c r="A41" s="30"/>
      <c r="B41" s="133"/>
      <c r="C41" s="136"/>
      <c r="D41" s="135"/>
      <c r="E41" s="44"/>
      <c r="F41" s="128"/>
      <c r="G41" s="30"/>
      <c r="H41" s="132"/>
      <c r="I41" s="30"/>
      <c r="J41" s="132"/>
      <c r="K41" s="30"/>
      <c r="L41" s="132"/>
      <c r="M41" s="30"/>
      <c r="N41" s="45"/>
    </row>
    <row r="42" spans="1:14" s="47" customFormat="1" ht="21" customHeight="1">
      <c r="A42" s="30"/>
      <c r="B42" s="133"/>
      <c r="C42" s="136"/>
      <c r="D42" s="135"/>
      <c r="E42" s="44"/>
      <c r="F42" s="128"/>
      <c r="G42" s="30"/>
      <c r="H42" s="132"/>
      <c r="I42" s="30"/>
      <c r="J42" s="132"/>
      <c r="K42" s="30"/>
      <c r="L42" s="132"/>
      <c r="M42" s="30"/>
      <c r="N42" s="45"/>
    </row>
    <row r="43" spans="1:14" s="47" customFormat="1" ht="21" customHeight="1">
      <c r="A43" s="30"/>
      <c r="B43" s="133"/>
      <c r="C43" s="136"/>
      <c r="D43" s="135"/>
      <c r="E43" s="44"/>
      <c r="F43" s="128"/>
      <c r="G43" s="30"/>
      <c r="H43" s="132"/>
      <c r="I43" s="30"/>
      <c r="J43" s="132"/>
      <c r="K43" s="30"/>
      <c r="L43" s="132"/>
      <c r="M43" s="30"/>
      <c r="N43" s="45"/>
    </row>
    <row r="44" spans="1:14" s="47" customFormat="1" ht="21" customHeight="1">
      <c r="A44" s="30"/>
      <c r="B44" s="133"/>
      <c r="C44" s="136"/>
      <c r="D44" s="135"/>
      <c r="E44" s="44"/>
      <c r="F44" s="128"/>
      <c r="G44" s="30"/>
      <c r="H44" s="132"/>
      <c r="I44" s="30"/>
      <c r="J44" s="132"/>
      <c r="K44" s="30"/>
      <c r="L44" s="132"/>
      <c r="M44" s="30"/>
      <c r="N44" s="45"/>
    </row>
    <row r="45" spans="1:14" s="47" customFormat="1" ht="21" customHeight="1">
      <c r="A45" s="30"/>
      <c r="B45" s="133"/>
      <c r="C45" s="136"/>
      <c r="D45" s="135"/>
      <c r="E45" s="44"/>
      <c r="F45" s="128"/>
      <c r="G45" s="30"/>
      <c r="H45" s="132"/>
      <c r="I45" s="30"/>
      <c r="J45" s="132"/>
      <c r="K45" s="30"/>
      <c r="L45" s="132"/>
      <c r="M45" s="30"/>
      <c r="N45" s="45"/>
    </row>
    <row r="46" spans="1:14" s="47" customFormat="1" ht="21" customHeight="1">
      <c r="A46" s="30"/>
      <c r="B46" s="133"/>
      <c r="C46" s="136"/>
      <c r="D46" s="135"/>
      <c r="E46" s="44"/>
      <c r="F46" s="128"/>
      <c r="G46" s="30"/>
      <c r="H46" s="132"/>
      <c r="I46" s="30"/>
      <c r="J46" s="132"/>
      <c r="K46" s="30"/>
      <c r="L46" s="132"/>
      <c r="M46" s="30"/>
      <c r="N46" s="45"/>
    </row>
    <row r="47" spans="1:14" s="47" customFormat="1" ht="21" customHeight="1">
      <c r="A47" s="30"/>
      <c r="B47" s="133"/>
      <c r="C47" s="46"/>
      <c r="D47" s="43"/>
      <c r="E47" s="44"/>
      <c r="F47" s="46"/>
      <c r="G47" s="30"/>
      <c r="H47" s="45"/>
      <c r="I47" s="30"/>
      <c r="J47" s="45"/>
      <c r="K47" s="30"/>
      <c r="L47" s="45"/>
      <c r="M47" s="30"/>
      <c r="N47" s="45"/>
    </row>
    <row r="48" spans="1:14" s="47" customFormat="1" ht="21" customHeight="1">
      <c r="A48" s="30"/>
      <c r="B48" s="133"/>
      <c r="C48" s="46"/>
      <c r="D48" s="43"/>
      <c r="E48" s="44"/>
      <c r="F48" s="46"/>
      <c r="G48" s="30"/>
      <c r="H48" s="45"/>
      <c r="I48" s="30"/>
      <c r="J48" s="45"/>
      <c r="K48" s="30"/>
      <c r="L48" s="45"/>
      <c r="M48" s="30"/>
      <c r="N48" s="45"/>
    </row>
    <row r="49" spans="1:14" s="47" customFormat="1" ht="21" customHeight="1">
      <c r="A49" s="30"/>
      <c r="B49" s="133"/>
      <c r="C49" s="46"/>
      <c r="D49" s="43"/>
      <c r="E49" s="44"/>
      <c r="F49" s="46"/>
      <c r="G49" s="30"/>
      <c r="H49" s="45"/>
      <c r="I49" s="30"/>
      <c r="J49" s="45"/>
      <c r="K49" s="30"/>
      <c r="L49" s="45"/>
      <c r="M49" s="30"/>
      <c r="N49" s="45"/>
    </row>
    <row r="50" spans="1:14" s="47" customFormat="1" ht="21" customHeight="1">
      <c r="A50" s="30"/>
      <c r="B50" s="133"/>
      <c r="C50" s="46"/>
      <c r="D50" s="43"/>
      <c r="E50" s="44"/>
      <c r="F50" s="46"/>
      <c r="G50" s="30"/>
      <c r="H50" s="45"/>
      <c r="I50" s="30"/>
      <c r="J50" s="45"/>
      <c r="K50" s="30"/>
      <c r="L50" s="45"/>
      <c r="M50" s="30"/>
      <c r="N50" s="45"/>
    </row>
    <row r="51" spans="1:14" s="47" customFormat="1" ht="21" customHeight="1">
      <c r="A51" s="30"/>
      <c r="B51" s="133"/>
      <c r="C51" s="46"/>
      <c r="D51" s="43"/>
      <c r="E51" s="44"/>
      <c r="F51" s="46"/>
      <c r="G51" s="30"/>
      <c r="H51" s="45"/>
      <c r="I51" s="30"/>
      <c r="J51" s="45"/>
      <c r="K51" s="30"/>
      <c r="L51" s="45"/>
      <c r="M51" s="30"/>
      <c r="N51" s="45"/>
    </row>
    <row r="52" spans="1:14" s="47" customFormat="1" ht="21" customHeight="1">
      <c r="A52" s="30"/>
      <c r="B52" s="123"/>
      <c r="C52" s="46"/>
      <c r="D52" s="43"/>
      <c r="E52" s="44"/>
      <c r="F52" s="46"/>
      <c r="G52" s="30"/>
      <c r="H52" s="45"/>
      <c r="I52" s="30"/>
      <c r="J52" s="45"/>
      <c r="K52" s="30"/>
      <c r="L52" s="45"/>
      <c r="M52" s="30"/>
      <c r="N52" s="45"/>
    </row>
    <row r="53" spans="1:14" s="47" customFormat="1" ht="21" customHeight="1">
      <c r="A53" s="30"/>
      <c r="B53" s="84"/>
      <c r="C53" s="46"/>
      <c r="D53" s="43"/>
      <c r="E53" s="44"/>
      <c r="F53" s="46"/>
      <c r="G53" s="30"/>
      <c r="H53" s="45"/>
      <c r="I53" s="30"/>
      <c r="J53" s="45"/>
      <c r="K53" s="30"/>
      <c r="L53" s="45"/>
      <c r="M53" s="30"/>
      <c r="N53" s="45"/>
    </row>
    <row r="54" spans="1:14" s="47" customFormat="1" ht="20.25" customHeight="1">
      <c r="A54" s="30"/>
      <c r="B54" s="84"/>
      <c r="C54" s="46"/>
      <c r="D54" s="43"/>
      <c r="E54" s="44"/>
      <c r="F54" s="46"/>
      <c r="G54" s="30"/>
      <c r="H54" s="45"/>
      <c r="I54" s="30"/>
      <c r="J54" s="45"/>
      <c r="K54" s="30"/>
      <c r="L54" s="45"/>
      <c r="M54" s="30"/>
      <c r="N54" s="45"/>
    </row>
    <row r="55" spans="1:14" s="47" customFormat="1" ht="19.5" customHeight="1">
      <c r="A55" s="30"/>
      <c r="B55" s="84"/>
      <c r="C55" s="46"/>
      <c r="D55" s="43"/>
      <c r="E55" s="44"/>
      <c r="F55" s="46"/>
      <c r="G55" s="30"/>
      <c r="H55" s="45"/>
      <c r="I55" s="30"/>
      <c r="J55" s="45"/>
      <c r="K55" s="30"/>
      <c r="L55" s="45"/>
      <c r="M55" s="30"/>
      <c r="N55" s="45"/>
    </row>
    <row r="56" spans="1:14" s="47" customFormat="1" ht="17.25" customHeight="1">
      <c r="A56" s="30"/>
      <c r="B56" s="84"/>
      <c r="C56" s="46"/>
      <c r="D56" s="43"/>
      <c r="E56" s="44"/>
      <c r="F56" s="46"/>
      <c r="G56" s="30"/>
      <c r="H56" s="45"/>
      <c r="I56" s="30"/>
      <c r="J56" s="45"/>
      <c r="K56" s="30"/>
      <c r="L56" s="45"/>
      <c r="M56" s="30"/>
      <c r="N56" s="45"/>
    </row>
    <row r="57" spans="1:14" s="47" customFormat="1" ht="15" customHeight="1">
      <c r="A57" s="30"/>
      <c r="B57" s="84"/>
      <c r="C57" s="46"/>
      <c r="D57" s="43"/>
      <c r="E57" s="44"/>
      <c r="F57" s="46"/>
      <c r="G57" s="30"/>
      <c r="H57" s="45"/>
      <c r="I57" s="30"/>
      <c r="J57" s="45"/>
      <c r="K57" s="30"/>
      <c r="L57" s="45"/>
      <c r="M57" s="30"/>
      <c r="N57" s="45"/>
    </row>
    <row r="58" spans="1:14" s="47" customFormat="1" ht="15" customHeight="1">
      <c r="A58" s="30" t="s">
        <v>31</v>
      </c>
      <c r="B58" s="40"/>
      <c r="C58" s="41">
        <f>C12+C14+C15+C16+C19+C21</f>
        <v>84000</v>
      </c>
      <c r="D58" s="41">
        <f>D12+D15+D16+D17+D18+D19+D20+D22+D23+D25+D26+D28+D29+D31+D32+D33+D34+D35+D37</f>
        <v>3</v>
      </c>
      <c r="E58" s="41">
        <f>SUM(E12:E57)</f>
        <v>0</v>
      </c>
      <c r="F58" s="41">
        <f>F12+F14+F15+F16+F19+F21</f>
        <v>84000</v>
      </c>
      <c r="G58" s="41">
        <f>G12+G15+G16+G17+G18+G19+G20+G26+G25+G31+G32+G33+G34+G35+G37</f>
        <v>1</v>
      </c>
      <c r="H58" s="41">
        <f>H12+H15+H16+H17+H18+H19+H20+H25+H26+H32+H33+H31+H34+H35+H37</f>
        <v>12000</v>
      </c>
      <c r="I58" s="41">
        <f>I15+I16+I17+I18+I20+I22+I25+I26+I28+I29+I33+I35+I37</f>
        <v>2</v>
      </c>
      <c r="J58" s="41">
        <f>J15+J16+J17+J18+J20+J22+J25+J26+J28+J29+J33+J35+J37</f>
        <v>64000</v>
      </c>
      <c r="K58" s="41">
        <f>K15+K16+K17+K18+K19+K20+K23+K25+K26+K33+K35+K37</f>
        <v>0</v>
      </c>
      <c r="L58" s="41">
        <f>L15+L16+L17+L18+L19+L20+L23+L25+L26+L33+L35+L37</f>
        <v>0</v>
      </c>
      <c r="M58" s="41">
        <f>M15+M16+M17+M18+M19+M20+M25+M26+M28+M29+M33+M37</f>
        <v>0</v>
      </c>
      <c r="N58" s="41">
        <f>N15+N16+N17+N18+N19+N20+N26+N28+N29+N33+N37</f>
        <v>0</v>
      </c>
    </row>
    <row r="59" spans="1:14" ht="12.75">
      <c r="A59" s="6"/>
      <c r="B59" s="13"/>
      <c r="C59" s="54"/>
      <c r="D59" s="32"/>
      <c r="E59" s="33"/>
      <c r="F59" s="34"/>
      <c r="G59" s="34"/>
      <c r="H59" s="13"/>
      <c r="I59" s="13"/>
      <c r="J59" s="13"/>
      <c r="K59" s="13"/>
      <c r="L59" s="13"/>
      <c r="M59" s="13"/>
      <c r="N59" s="14"/>
    </row>
    <row r="60" spans="1:14" ht="12.75">
      <c r="A60" s="35"/>
      <c r="B60" s="34" t="s">
        <v>22</v>
      </c>
      <c r="C60" s="55"/>
      <c r="D60" s="36"/>
      <c r="E60" s="37"/>
      <c r="F60" s="34"/>
      <c r="G60" s="34"/>
      <c r="H60" s="34"/>
      <c r="I60" s="34"/>
      <c r="J60" s="34"/>
      <c r="K60" s="34"/>
      <c r="L60" s="34"/>
      <c r="M60" s="34"/>
      <c r="N60" s="38"/>
    </row>
    <row r="61" spans="1:14" ht="12.75">
      <c r="A61" s="35"/>
      <c r="B61" s="34"/>
      <c r="C61" s="55"/>
      <c r="D61" s="36"/>
      <c r="E61" s="37"/>
      <c r="F61" s="34"/>
      <c r="G61" s="34"/>
      <c r="H61" s="34" t="s">
        <v>23</v>
      </c>
      <c r="I61" s="34"/>
      <c r="J61" s="245" t="s">
        <v>395</v>
      </c>
      <c r="K61" s="245"/>
      <c r="L61" s="245"/>
      <c r="M61" s="34"/>
      <c r="N61" s="38"/>
    </row>
    <row r="62" spans="1:14" ht="12.75">
      <c r="A62" s="35"/>
      <c r="B62" s="34"/>
      <c r="C62" s="55"/>
      <c r="D62" s="36"/>
      <c r="E62" s="37"/>
      <c r="F62" s="34"/>
      <c r="G62" s="34"/>
      <c r="H62" s="34"/>
      <c r="I62" s="34"/>
      <c r="J62" s="246" t="s">
        <v>24</v>
      </c>
      <c r="K62" s="246"/>
      <c r="L62" s="246"/>
      <c r="M62" s="34"/>
      <c r="N62" s="38"/>
    </row>
    <row r="63" spans="1:14" ht="12.75">
      <c r="A63" s="18"/>
      <c r="B63" s="20"/>
      <c r="C63" s="50"/>
      <c r="D63" s="16"/>
      <c r="E63" s="17"/>
      <c r="F63" s="20"/>
      <c r="G63" s="20"/>
      <c r="H63" s="20"/>
      <c r="I63" s="20"/>
      <c r="J63" s="20"/>
      <c r="K63" s="20"/>
      <c r="L63" s="20"/>
      <c r="M63" s="20"/>
      <c r="N63" s="19"/>
    </row>
  </sheetData>
  <sheetProtection/>
  <mergeCells count="10">
    <mergeCell ref="J61:L61"/>
    <mergeCell ref="J62:L62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zoomScalePageLayoutView="0" workbookViewId="0" topLeftCell="A37">
      <selection activeCell="J67" sqref="J67"/>
    </sheetView>
  </sheetViews>
  <sheetFormatPr defaultColWidth="9.140625" defaultRowHeight="12.75"/>
  <cols>
    <col min="1" max="1" width="10.421875" style="0" customWidth="1"/>
    <col min="2" max="2" width="41.140625" style="0" customWidth="1"/>
    <col min="3" max="3" width="13.421875" style="0" customWidth="1"/>
    <col min="6" max="6" width="14.57421875" style="0" customWidth="1"/>
    <col min="8" max="8" width="15.8515625" style="0" customWidth="1"/>
    <col min="10" max="10" width="13.00390625" style="0" customWidth="1"/>
    <col min="12" max="12" width="12.140625" style="0" customWidth="1"/>
    <col min="14" max="14" width="12.421875" style="0" customWidth="1"/>
  </cols>
  <sheetData>
    <row r="1" spans="1:14" ht="12.75">
      <c r="A1" s="1" t="s">
        <v>33</v>
      </c>
      <c r="B1" s="1"/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345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4" ht="12.75">
      <c r="A4" s="1"/>
      <c r="B4" s="1"/>
      <c r="C4" s="48"/>
      <c r="D4" s="3"/>
      <c r="E4" s="4"/>
      <c r="F4" s="2"/>
      <c r="G4" s="1"/>
      <c r="H4" s="1"/>
      <c r="I4" s="1"/>
      <c r="J4" s="1"/>
      <c r="K4" s="1"/>
      <c r="L4" s="1"/>
      <c r="M4" s="1"/>
      <c r="N4" s="1"/>
    </row>
    <row r="5" spans="1:14" ht="12.75">
      <c r="A5" s="5" t="s">
        <v>57</v>
      </c>
      <c r="B5" s="5"/>
      <c r="C5" s="48"/>
      <c r="D5" s="3"/>
      <c r="E5" s="4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415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ht="19.5" customHeight="1">
      <c r="A11" s="26">
        <v>1</v>
      </c>
      <c r="B11" s="18" t="s">
        <v>55</v>
      </c>
      <c r="C11" s="53"/>
      <c r="D11" s="27"/>
      <c r="E11" s="28"/>
      <c r="F11" s="18"/>
      <c r="G11" s="29"/>
      <c r="H11" s="30"/>
      <c r="I11" s="30"/>
      <c r="J11" s="30"/>
      <c r="K11" s="29"/>
      <c r="L11" s="31"/>
      <c r="M11" s="29"/>
      <c r="N11" s="29"/>
    </row>
    <row r="12" spans="1:14" s="47" customFormat="1" ht="21.75" customHeight="1">
      <c r="A12" s="30"/>
      <c r="B12" s="186" t="s">
        <v>397</v>
      </c>
      <c r="C12" s="145">
        <v>12500</v>
      </c>
      <c r="D12" s="163">
        <v>4</v>
      </c>
      <c r="E12" s="44"/>
      <c r="F12" s="154">
        <f>D12*C12</f>
        <v>50000</v>
      </c>
      <c r="G12" s="30"/>
      <c r="H12" s="45"/>
      <c r="I12" s="30"/>
      <c r="J12" s="45"/>
      <c r="K12" s="30"/>
      <c r="L12" s="45"/>
      <c r="M12" s="30"/>
      <c r="N12" s="45"/>
    </row>
    <row r="13" spans="1:14" s="47" customFormat="1" ht="15" customHeight="1">
      <c r="A13" s="30"/>
      <c r="B13" s="186" t="s">
        <v>398</v>
      </c>
      <c r="C13" s="145"/>
      <c r="D13" s="43"/>
      <c r="E13" s="44"/>
      <c r="F13" s="154"/>
      <c r="G13" s="30"/>
      <c r="H13" s="45"/>
      <c r="I13" s="30"/>
      <c r="J13" s="45"/>
      <c r="K13" s="30"/>
      <c r="L13" s="45"/>
      <c r="M13" s="30"/>
      <c r="N13" s="45"/>
    </row>
    <row r="14" spans="1:14" s="47" customFormat="1" ht="21" customHeight="1">
      <c r="A14" s="30"/>
      <c r="B14" s="186" t="s">
        <v>399</v>
      </c>
      <c r="C14" s="145"/>
      <c r="D14" s="160"/>
      <c r="E14" s="44"/>
      <c r="F14" s="154">
        <v>422387</v>
      </c>
      <c r="G14" s="30"/>
      <c r="H14" s="45"/>
      <c r="I14" s="30"/>
      <c r="J14" s="127"/>
      <c r="K14" s="30"/>
      <c r="L14" s="45"/>
      <c r="M14" s="30"/>
      <c r="N14" s="45"/>
    </row>
    <row r="15" spans="1:14" s="47" customFormat="1" ht="21" customHeight="1">
      <c r="A15" s="30"/>
      <c r="B15" s="186" t="s">
        <v>400</v>
      </c>
      <c r="C15" s="145"/>
      <c r="D15" s="160"/>
      <c r="E15" s="44"/>
      <c r="F15" s="154"/>
      <c r="G15" s="30"/>
      <c r="H15" s="45"/>
      <c r="I15" s="30"/>
      <c r="J15" s="127"/>
      <c r="K15" s="30"/>
      <c r="L15" s="45"/>
      <c r="M15" s="30"/>
      <c r="N15" s="45"/>
    </row>
    <row r="16" spans="1:14" s="47" customFormat="1" ht="21" customHeight="1">
      <c r="A16" s="30"/>
      <c r="B16" s="186" t="s">
        <v>401</v>
      </c>
      <c r="C16" s="145">
        <v>50000</v>
      </c>
      <c r="D16" s="160"/>
      <c r="E16" s="44"/>
      <c r="F16" s="154"/>
      <c r="G16" s="30"/>
      <c r="H16" s="45"/>
      <c r="I16" s="30"/>
      <c r="J16" s="127"/>
      <c r="K16" s="30"/>
      <c r="L16" s="45"/>
      <c r="M16" s="30"/>
      <c r="N16" s="45"/>
    </row>
    <row r="17" spans="1:14" s="47" customFormat="1" ht="21" customHeight="1">
      <c r="A17" s="30"/>
      <c r="B17" s="186" t="s">
        <v>402</v>
      </c>
      <c r="C17" s="145">
        <v>50000</v>
      </c>
      <c r="D17" s="160"/>
      <c r="E17" s="44"/>
      <c r="F17" s="154">
        <v>100000</v>
      </c>
      <c r="G17" s="30"/>
      <c r="H17" s="45"/>
      <c r="I17" s="30"/>
      <c r="J17" s="126"/>
      <c r="K17" s="30"/>
      <c r="L17" s="132"/>
      <c r="M17" s="30"/>
      <c r="N17" s="132"/>
    </row>
    <row r="18" spans="1:14" s="47" customFormat="1" ht="21" customHeight="1" thickBot="1">
      <c r="A18" s="30"/>
      <c r="B18" s="186" t="s">
        <v>403</v>
      </c>
      <c r="C18" s="128"/>
      <c r="D18" s="160"/>
      <c r="E18" s="44"/>
      <c r="F18" s="215">
        <v>150000</v>
      </c>
      <c r="G18" s="30"/>
      <c r="H18" s="132"/>
      <c r="I18" s="30"/>
      <c r="J18" s="128"/>
      <c r="K18" s="30"/>
      <c r="L18" s="132"/>
      <c r="M18" s="30"/>
      <c r="N18" s="132"/>
    </row>
    <row r="19" spans="1:14" s="47" customFormat="1" ht="33.75" customHeight="1">
      <c r="A19" s="216">
        <v>2</v>
      </c>
      <c r="B19" s="164" t="s">
        <v>69</v>
      </c>
      <c r="C19" s="128"/>
      <c r="D19" s="160"/>
      <c r="E19" s="44"/>
      <c r="F19" s="129"/>
      <c r="G19" s="30"/>
      <c r="H19" s="132"/>
      <c r="I19" s="30"/>
      <c r="J19" s="45"/>
      <c r="K19" s="30"/>
      <c r="L19" s="45"/>
      <c r="M19" s="30"/>
      <c r="N19" s="132"/>
    </row>
    <row r="20" spans="1:14" s="47" customFormat="1" ht="21" customHeight="1">
      <c r="A20" s="30"/>
      <c r="B20" s="186" t="s">
        <v>404</v>
      </c>
      <c r="C20" s="154">
        <v>700</v>
      </c>
      <c r="D20" s="189">
        <v>12</v>
      </c>
      <c r="E20" s="44" t="s">
        <v>56</v>
      </c>
      <c r="F20" s="129">
        <f>D20*C20</f>
        <v>8400</v>
      </c>
      <c r="G20" s="118">
        <v>3</v>
      </c>
      <c r="H20" s="132">
        <f>C20*G20</f>
        <v>2100</v>
      </c>
      <c r="I20" s="30">
        <v>3</v>
      </c>
      <c r="J20" s="45">
        <v>2100</v>
      </c>
      <c r="K20" s="30">
        <v>3</v>
      </c>
      <c r="L20" s="132">
        <v>2100</v>
      </c>
      <c r="M20" s="30">
        <v>3</v>
      </c>
      <c r="N20" s="132">
        <v>2100</v>
      </c>
    </row>
    <row r="21" spans="1:14" s="47" customFormat="1" ht="21" customHeight="1">
      <c r="A21" s="30"/>
      <c r="B21" s="186" t="s">
        <v>334</v>
      </c>
      <c r="C21" s="154">
        <v>3000</v>
      </c>
      <c r="D21" s="189">
        <v>2</v>
      </c>
      <c r="E21" s="44" t="s">
        <v>56</v>
      </c>
      <c r="F21" s="129">
        <f>D21*C21</f>
        <v>6000</v>
      </c>
      <c r="G21" s="30"/>
      <c r="H21" s="45"/>
      <c r="I21" s="30"/>
      <c r="J21" s="45"/>
      <c r="K21" s="30">
        <v>1</v>
      </c>
      <c r="L21" s="45">
        <v>3000</v>
      </c>
      <c r="M21" s="30">
        <v>1</v>
      </c>
      <c r="N21" s="45">
        <v>3000</v>
      </c>
    </row>
    <row r="22" spans="1:14" s="47" customFormat="1" ht="21" customHeight="1">
      <c r="A22" s="30"/>
      <c r="B22" s="186" t="s">
        <v>405</v>
      </c>
      <c r="C22" s="154">
        <v>3000</v>
      </c>
      <c r="D22" s="189">
        <v>3</v>
      </c>
      <c r="E22" s="44" t="s">
        <v>56</v>
      </c>
      <c r="F22" s="129">
        <f>D22*C22</f>
        <v>9000</v>
      </c>
      <c r="G22" s="30">
        <v>1</v>
      </c>
      <c r="H22" s="45">
        <v>3000</v>
      </c>
      <c r="I22" s="30"/>
      <c r="J22" s="137"/>
      <c r="K22" s="30">
        <v>1</v>
      </c>
      <c r="L22" s="45">
        <v>3000</v>
      </c>
      <c r="M22" s="30"/>
      <c r="N22" s="45"/>
    </row>
    <row r="23" spans="1:14" s="47" customFormat="1" ht="21" customHeight="1">
      <c r="A23" s="30">
        <v>3</v>
      </c>
      <c r="B23" s="219" t="s">
        <v>410</v>
      </c>
      <c r="C23" s="127"/>
      <c r="D23" s="135"/>
      <c r="E23" s="44"/>
      <c r="F23" s="131"/>
      <c r="G23" s="30"/>
      <c r="H23" s="45"/>
      <c r="I23" s="30"/>
      <c r="J23" s="45"/>
      <c r="K23" s="30"/>
      <c r="L23" s="132"/>
      <c r="M23" s="30"/>
      <c r="N23" s="45"/>
    </row>
    <row r="24" spans="1:14" s="47" customFormat="1" ht="21" customHeight="1">
      <c r="A24" s="30"/>
      <c r="B24" s="146" t="s">
        <v>406</v>
      </c>
      <c r="C24" s="127">
        <v>10000</v>
      </c>
      <c r="D24" s="152" t="s">
        <v>411</v>
      </c>
      <c r="E24" s="44" t="s">
        <v>56</v>
      </c>
      <c r="F24" s="131">
        <f>D24*C24</f>
        <v>50000</v>
      </c>
      <c r="G24" s="30"/>
      <c r="H24" s="45"/>
      <c r="I24" s="30"/>
      <c r="J24" s="45"/>
      <c r="K24" s="30"/>
      <c r="L24" s="132"/>
      <c r="M24" s="30"/>
      <c r="N24" s="45"/>
    </row>
    <row r="25" spans="1:14" s="47" customFormat="1" ht="21" customHeight="1">
      <c r="A25" s="30"/>
      <c r="B25" s="217" t="s">
        <v>407</v>
      </c>
      <c r="C25" s="220">
        <v>55000</v>
      </c>
      <c r="D25" s="221" t="s">
        <v>412</v>
      </c>
      <c r="E25" s="44" t="s">
        <v>56</v>
      </c>
      <c r="F25" s="131">
        <f>D25*C25</f>
        <v>55000</v>
      </c>
      <c r="G25" s="30">
        <v>1</v>
      </c>
      <c r="H25" s="132">
        <v>55000</v>
      </c>
      <c r="I25" s="30"/>
      <c r="J25" s="132"/>
      <c r="K25" s="30"/>
      <c r="L25" s="132"/>
      <c r="M25" s="30"/>
      <c r="N25" s="132"/>
    </row>
    <row r="26" spans="1:14" s="47" customFormat="1" ht="21" customHeight="1">
      <c r="A26" s="30"/>
      <c r="B26" s="218" t="s">
        <v>408</v>
      </c>
      <c r="C26" s="154">
        <v>55000</v>
      </c>
      <c r="D26" s="222" t="s">
        <v>412</v>
      </c>
      <c r="E26" s="44" t="s">
        <v>56</v>
      </c>
      <c r="F26" s="131">
        <f>D26*C26</f>
        <v>55000</v>
      </c>
      <c r="G26" s="30"/>
      <c r="H26" s="132"/>
      <c r="I26" s="30">
        <v>1</v>
      </c>
      <c r="J26" s="132">
        <v>55000</v>
      </c>
      <c r="K26" s="30"/>
      <c r="L26" s="132"/>
      <c r="M26" s="30"/>
      <c r="N26" s="132"/>
    </row>
    <row r="27" spans="1:14" s="47" customFormat="1" ht="21" customHeight="1">
      <c r="A27" s="30"/>
      <c r="B27" s="218" t="s">
        <v>409</v>
      </c>
      <c r="C27" s="136">
        <f>F27/D27</f>
        <v>46666.666666666664</v>
      </c>
      <c r="D27" s="222" t="s">
        <v>413</v>
      </c>
      <c r="E27" s="44" t="s">
        <v>56</v>
      </c>
      <c r="F27" s="131">
        <v>140000</v>
      </c>
      <c r="G27" s="30"/>
      <c r="H27" s="45"/>
      <c r="I27" s="30">
        <v>1</v>
      </c>
      <c r="J27" s="45">
        <v>46666.67</v>
      </c>
      <c r="K27" s="30">
        <v>1</v>
      </c>
      <c r="L27" s="45">
        <v>46666.67</v>
      </c>
      <c r="M27" s="30">
        <v>1</v>
      </c>
      <c r="N27" s="45">
        <v>46666.67</v>
      </c>
    </row>
    <row r="28" spans="1:14" s="47" customFormat="1" ht="21" customHeight="1">
      <c r="A28" s="30">
        <v>4</v>
      </c>
      <c r="B28" s="134" t="s">
        <v>414</v>
      </c>
      <c r="C28" s="136">
        <v>2000</v>
      </c>
      <c r="D28" s="135">
        <v>12</v>
      </c>
      <c r="E28" s="44" t="s">
        <v>56</v>
      </c>
      <c r="F28" s="131">
        <v>24000</v>
      </c>
      <c r="G28" s="30">
        <v>3</v>
      </c>
      <c r="H28" s="45">
        <v>6000</v>
      </c>
      <c r="I28" s="30">
        <v>3</v>
      </c>
      <c r="J28" s="132">
        <v>6000</v>
      </c>
      <c r="K28" s="30">
        <v>3</v>
      </c>
      <c r="L28" s="45">
        <v>6000</v>
      </c>
      <c r="M28" s="30">
        <v>3</v>
      </c>
      <c r="N28" s="132">
        <v>6000</v>
      </c>
    </row>
    <row r="29" spans="1:14" s="47" customFormat="1" ht="21" customHeight="1">
      <c r="A29" s="30"/>
      <c r="B29" s="133"/>
      <c r="C29" s="136"/>
      <c r="D29" s="135"/>
      <c r="E29" s="44"/>
      <c r="F29" s="131"/>
      <c r="G29" s="30"/>
      <c r="H29" s="45"/>
      <c r="I29" s="30"/>
      <c r="J29" s="132"/>
      <c r="K29" s="30"/>
      <c r="L29" s="45"/>
      <c r="M29" s="30"/>
      <c r="N29" s="132"/>
    </row>
    <row r="30" spans="1:14" s="47" customFormat="1" ht="21" customHeight="1">
      <c r="A30" s="30"/>
      <c r="B30" s="134"/>
      <c r="C30" s="46"/>
      <c r="D30" s="43"/>
      <c r="E30" s="44"/>
      <c r="F30" s="46"/>
      <c r="G30" s="30"/>
      <c r="H30" s="45"/>
      <c r="I30" s="30"/>
      <c r="J30" s="45"/>
      <c r="K30" s="30"/>
      <c r="L30" s="45"/>
      <c r="M30" s="30"/>
      <c r="N30" s="45"/>
    </row>
    <row r="31" spans="1:14" s="47" customFormat="1" ht="21" customHeight="1">
      <c r="A31" s="30"/>
      <c r="B31" s="124"/>
      <c r="C31" s="128"/>
      <c r="D31" s="126"/>
      <c r="E31" s="44"/>
      <c r="F31" s="128"/>
      <c r="G31" s="30"/>
      <c r="H31" s="132"/>
      <c r="I31" s="30"/>
      <c r="J31" s="45"/>
      <c r="K31" s="30"/>
      <c r="L31" s="45"/>
      <c r="M31" s="30"/>
      <c r="N31" s="45"/>
    </row>
    <row r="32" spans="1:14" s="47" customFormat="1" ht="21" customHeight="1">
      <c r="A32" s="30"/>
      <c r="B32" s="122"/>
      <c r="C32" s="127"/>
      <c r="D32" s="125"/>
      <c r="E32" s="44"/>
      <c r="F32" s="128"/>
      <c r="G32" s="30"/>
      <c r="H32" s="132"/>
      <c r="I32" s="30"/>
      <c r="J32" s="45"/>
      <c r="K32" s="30"/>
      <c r="L32" s="45"/>
      <c r="M32" s="30"/>
      <c r="N32" s="45"/>
    </row>
    <row r="33" spans="1:14" s="47" customFormat="1" ht="21" customHeight="1">
      <c r="A33" s="30"/>
      <c r="B33" s="122"/>
      <c r="C33" s="127"/>
      <c r="D33" s="125"/>
      <c r="E33" s="44"/>
      <c r="F33" s="128"/>
      <c r="G33" s="30"/>
      <c r="H33" s="45"/>
      <c r="I33" s="30"/>
      <c r="J33" s="132"/>
      <c r="K33" s="30"/>
      <c r="L33" s="132"/>
      <c r="M33" s="30"/>
      <c r="N33" s="132"/>
    </row>
    <row r="34" spans="1:14" s="47" customFormat="1" ht="21" customHeight="1">
      <c r="A34" s="30"/>
      <c r="B34" s="133"/>
      <c r="C34" s="136"/>
      <c r="D34" s="135"/>
      <c r="E34" s="44"/>
      <c r="F34" s="128"/>
      <c r="G34" s="30"/>
      <c r="H34" s="132"/>
      <c r="I34" s="30"/>
      <c r="J34" s="45"/>
      <c r="K34" s="30"/>
      <c r="L34" s="45"/>
      <c r="M34" s="30"/>
      <c r="N34" s="45"/>
    </row>
    <row r="35" spans="1:14" s="47" customFormat="1" ht="21" customHeight="1">
      <c r="A35" s="30"/>
      <c r="B35" s="133"/>
      <c r="C35" s="136"/>
      <c r="D35" s="135"/>
      <c r="E35" s="44"/>
      <c r="F35" s="128"/>
      <c r="G35" s="30"/>
      <c r="H35" s="132"/>
      <c r="I35" s="30"/>
      <c r="J35" s="132"/>
      <c r="K35" s="30"/>
      <c r="L35" s="132"/>
      <c r="M35" s="30"/>
      <c r="N35" s="45"/>
    </row>
    <row r="36" spans="1:14" s="47" customFormat="1" ht="21" customHeight="1">
      <c r="A36" s="30"/>
      <c r="B36" s="134"/>
      <c r="C36" s="136"/>
      <c r="D36" s="135"/>
      <c r="E36" s="44"/>
      <c r="F36" s="128"/>
      <c r="G36" s="30"/>
      <c r="H36" s="132"/>
      <c r="I36" s="30"/>
      <c r="J36" s="132"/>
      <c r="K36" s="30"/>
      <c r="L36" s="132"/>
      <c r="M36" s="30"/>
      <c r="N36" s="45"/>
    </row>
    <row r="37" spans="1:14" s="47" customFormat="1" ht="21" customHeight="1">
      <c r="A37" s="30"/>
      <c r="B37" s="138"/>
      <c r="C37" s="139"/>
      <c r="D37" s="135"/>
      <c r="E37" s="44"/>
      <c r="F37" s="140"/>
      <c r="G37" s="30"/>
      <c r="H37" s="132"/>
      <c r="I37" s="30"/>
      <c r="J37" s="132"/>
      <c r="K37" s="30"/>
      <c r="L37" s="132"/>
      <c r="M37" s="30"/>
      <c r="N37" s="132"/>
    </row>
    <row r="38" spans="1:14" s="47" customFormat="1" ht="21" customHeight="1">
      <c r="A38" s="30"/>
      <c r="B38" s="133"/>
      <c r="C38" s="136"/>
      <c r="D38" s="135"/>
      <c r="E38" s="44"/>
      <c r="F38" s="128"/>
      <c r="G38" s="30"/>
      <c r="H38" s="132"/>
      <c r="I38" s="30"/>
      <c r="J38" s="132"/>
      <c r="K38" s="30"/>
      <c r="L38" s="132"/>
      <c r="M38" s="30"/>
      <c r="N38" s="45"/>
    </row>
    <row r="39" spans="1:14" s="47" customFormat="1" ht="21" customHeight="1">
      <c r="A39" s="30"/>
      <c r="B39" s="133"/>
      <c r="C39" s="136"/>
      <c r="D39" s="135"/>
      <c r="E39" s="44"/>
      <c r="F39" s="128"/>
      <c r="G39" s="30"/>
      <c r="H39" s="132"/>
      <c r="I39" s="30"/>
      <c r="J39" s="132"/>
      <c r="K39" s="30"/>
      <c r="L39" s="132"/>
      <c r="M39" s="30"/>
      <c r="N39" s="45"/>
    </row>
    <row r="40" spans="1:14" s="47" customFormat="1" ht="21" customHeight="1">
      <c r="A40" s="30"/>
      <c r="B40" s="133"/>
      <c r="C40" s="136"/>
      <c r="D40" s="135"/>
      <c r="E40" s="44"/>
      <c r="F40" s="128"/>
      <c r="G40" s="30"/>
      <c r="H40" s="132"/>
      <c r="I40" s="30"/>
      <c r="J40" s="132"/>
      <c r="K40" s="30"/>
      <c r="L40" s="132"/>
      <c r="M40" s="30"/>
      <c r="N40" s="45"/>
    </row>
    <row r="41" spans="1:14" s="47" customFormat="1" ht="21" customHeight="1">
      <c r="A41" s="30"/>
      <c r="B41" s="133"/>
      <c r="C41" s="136"/>
      <c r="D41" s="135"/>
      <c r="E41" s="44"/>
      <c r="F41" s="128"/>
      <c r="G41" s="30"/>
      <c r="H41" s="132"/>
      <c r="I41" s="30"/>
      <c r="J41" s="132"/>
      <c r="K41" s="30"/>
      <c r="L41" s="132"/>
      <c r="M41" s="30"/>
      <c r="N41" s="45"/>
    </row>
    <row r="42" spans="1:14" s="47" customFormat="1" ht="21" customHeight="1">
      <c r="A42" s="30"/>
      <c r="B42" s="133"/>
      <c r="C42" s="136"/>
      <c r="D42" s="135"/>
      <c r="E42" s="44"/>
      <c r="F42" s="128"/>
      <c r="G42" s="30"/>
      <c r="H42" s="132"/>
      <c r="I42" s="30"/>
      <c r="J42" s="132"/>
      <c r="K42" s="30"/>
      <c r="L42" s="132"/>
      <c r="M42" s="30"/>
      <c r="N42" s="45"/>
    </row>
    <row r="43" spans="1:14" s="47" customFormat="1" ht="21" customHeight="1">
      <c r="A43" s="30"/>
      <c r="B43" s="133"/>
      <c r="C43" s="136"/>
      <c r="D43" s="135"/>
      <c r="E43" s="44"/>
      <c r="F43" s="128"/>
      <c r="G43" s="30"/>
      <c r="H43" s="132"/>
      <c r="I43" s="30"/>
      <c r="J43" s="132"/>
      <c r="K43" s="30"/>
      <c r="L43" s="132"/>
      <c r="M43" s="30"/>
      <c r="N43" s="45"/>
    </row>
    <row r="44" spans="1:14" s="47" customFormat="1" ht="21" customHeight="1">
      <c r="A44" s="30"/>
      <c r="B44" s="133"/>
      <c r="C44" s="136"/>
      <c r="D44" s="135"/>
      <c r="E44" s="44"/>
      <c r="F44" s="128"/>
      <c r="G44" s="30"/>
      <c r="H44" s="132"/>
      <c r="I44" s="30"/>
      <c r="J44" s="132"/>
      <c r="K44" s="30"/>
      <c r="L44" s="132"/>
      <c r="M44" s="30"/>
      <c r="N44" s="45"/>
    </row>
    <row r="45" spans="1:14" s="47" customFormat="1" ht="21" customHeight="1">
      <c r="A45" s="30"/>
      <c r="B45" s="133"/>
      <c r="C45" s="136"/>
      <c r="D45" s="135"/>
      <c r="E45" s="44"/>
      <c r="F45" s="128"/>
      <c r="G45" s="30"/>
      <c r="H45" s="132"/>
      <c r="I45" s="30"/>
      <c r="J45" s="132"/>
      <c r="K45" s="30"/>
      <c r="L45" s="132"/>
      <c r="M45" s="30"/>
      <c r="N45" s="45"/>
    </row>
    <row r="46" spans="1:14" s="47" customFormat="1" ht="21" customHeight="1">
      <c r="A46" s="30"/>
      <c r="B46" s="133"/>
      <c r="C46" s="136"/>
      <c r="D46" s="135"/>
      <c r="E46" s="44"/>
      <c r="F46" s="128"/>
      <c r="G46" s="30"/>
      <c r="H46" s="132"/>
      <c r="I46" s="30"/>
      <c r="J46" s="132"/>
      <c r="K46" s="30"/>
      <c r="L46" s="132"/>
      <c r="M46" s="30"/>
      <c r="N46" s="45"/>
    </row>
    <row r="47" spans="1:14" s="47" customFormat="1" ht="21" customHeight="1">
      <c r="A47" s="30"/>
      <c r="B47" s="133"/>
      <c r="C47" s="46"/>
      <c r="D47" s="43"/>
      <c r="E47" s="44"/>
      <c r="F47" s="46"/>
      <c r="G47" s="30"/>
      <c r="H47" s="45"/>
      <c r="I47" s="30"/>
      <c r="J47" s="45"/>
      <c r="K47" s="30"/>
      <c r="L47" s="45"/>
      <c r="M47" s="30"/>
      <c r="N47" s="45"/>
    </row>
    <row r="48" spans="1:14" s="47" customFormat="1" ht="21" customHeight="1">
      <c r="A48" s="30"/>
      <c r="B48" s="133"/>
      <c r="C48" s="46"/>
      <c r="D48" s="43"/>
      <c r="E48" s="44"/>
      <c r="F48" s="46"/>
      <c r="G48" s="30"/>
      <c r="H48" s="45"/>
      <c r="I48" s="30"/>
      <c r="J48" s="45"/>
      <c r="K48" s="30"/>
      <c r="L48" s="45"/>
      <c r="M48" s="30"/>
      <c r="N48" s="45"/>
    </row>
    <row r="49" spans="1:14" s="47" customFormat="1" ht="21" customHeight="1">
      <c r="A49" s="30"/>
      <c r="B49" s="133"/>
      <c r="C49" s="46"/>
      <c r="D49" s="43"/>
      <c r="E49" s="44"/>
      <c r="F49" s="46"/>
      <c r="G49" s="30"/>
      <c r="H49" s="45"/>
      <c r="I49" s="30"/>
      <c r="J49" s="45"/>
      <c r="K49" s="30"/>
      <c r="L49" s="45"/>
      <c r="M49" s="30"/>
      <c r="N49" s="45"/>
    </row>
    <row r="50" spans="1:14" s="47" customFormat="1" ht="21" customHeight="1">
      <c r="A50" s="30"/>
      <c r="B50" s="133"/>
      <c r="C50" s="46"/>
      <c r="D50" s="43"/>
      <c r="E50" s="44"/>
      <c r="F50" s="46"/>
      <c r="G50" s="30"/>
      <c r="H50" s="45"/>
      <c r="I50" s="30"/>
      <c r="J50" s="45"/>
      <c r="K50" s="30"/>
      <c r="L50" s="45"/>
      <c r="M50" s="30"/>
      <c r="N50" s="45"/>
    </row>
    <row r="51" spans="1:14" s="47" customFormat="1" ht="21" customHeight="1">
      <c r="A51" s="30"/>
      <c r="B51" s="133"/>
      <c r="C51" s="46"/>
      <c r="D51" s="43"/>
      <c r="E51" s="44"/>
      <c r="F51" s="46"/>
      <c r="G51" s="30"/>
      <c r="H51" s="45"/>
      <c r="I51" s="30"/>
      <c r="J51" s="45"/>
      <c r="K51" s="30"/>
      <c r="L51" s="45"/>
      <c r="M51" s="30"/>
      <c r="N51" s="45"/>
    </row>
    <row r="52" spans="1:14" s="47" customFormat="1" ht="21" customHeight="1">
      <c r="A52" s="30"/>
      <c r="B52" s="123"/>
      <c r="C52" s="46"/>
      <c r="D52" s="43"/>
      <c r="E52" s="44"/>
      <c r="F52" s="46"/>
      <c r="G52" s="30"/>
      <c r="H52" s="45"/>
      <c r="I52" s="30"/>
      <c r="J52" s="45"/>
      <c r="K52" s="30"/>
      <c r="L52" s="45"/>
      <c r="M52" s="30"/>
      <c r="N52" s="45"/>
    </row>
    <row r="53" spans="1:14" s="47" customFormat="1" ht="21" customHeight="1">
      <c r="A53" s="30"/>
      <c r="B53" s="84"/>
      <c r="C53" s="46"/>
      <c r="D53" s="43"/>
      <c r="E53" s="44"/>
      <c r="F53" s="46"/>
      <c r="G53" s="30"/>
      <c r="H53" s="45"/>
      <c r="I53" s="30"/>
      <c r="J53" s="45"/>
      <c r="K53" s="30"/>
      <c r="L53" s="45"/>
      <c r="M53" s="30"/>
      <c r="N53" s="45"/>
    </row>
    <row r="54" spans="1:14" s="47" customFormat="1" ht="20.25" customHeight="1">
      <c r="A54" s="30"/>
      <c r="B54" s="84"/>
      <c r="C54" s="46"/>
      <c r="D54" s="43"/>
      <c r="E54" s="44"/>
      <c r="F54" s="46"/>
      <c r="G54" s="30"/>
      <c r="H54" s="45"/>
      <c r="I54" s="30"/>
      <c r="J54" s="45"/>
      <c r="K54" s="30"/>
      <c r="L54" s="45"/>
      <c r="M54" s="30"/>
      <c r="N54" s="45"/>
    </row>
    <row r="55" spans="1:14" s="47" customFormat="1" ht="19.5" customHeight="1">
      <c r="A55" s="30"/>
      <c r="B55" s="84"/>
      <c r="C55" s="46"/>
      <c r="D55" s="43"/>
      <c r="E55" s="44"/>
      <c r="F55" s="46"/>
      <c r="G55" s="30"/>
      <c r="H55" s="45"/>
      <c r="I55" s="30"/>
      <c r="J55" s="45"/>
      <c r="K55" s="30"/>
      <c r="L55" s="45"/>
      <c r="M55" s="30"/>
      <c r="N55" s="45"/>
    </row>
    <row r="56" spans="1:14" s="47" customFormat="1" ht="17.25" customHeight="1">
      <c r="A56" s="30"/>
      <c r="B56" s="84"/>
      <c r="C56" s="46"/>
      <c r="D56" s="43"/>
      <c r="E56" s="44"/>
      <c r="F56" s="46"/>
      <c r="G56" s="30"/>
      <c r="H56" s="45"/>
      <c r="I56" s="30"/>
      <c r="J56" s="45"/>
      <c r="K56" s="30"/>
      <c r="L56" s="45"/>
      <c r="M56" s="30"/>
      <c r="N56" s="45"/>
    </row>
    <row r="57" spans="1:14" s="47" customFormat="1" ht="15" customHeight="1">
      <c r="A57" s="30"/>
      <c r="B57" s="84"/>
      <c r="C57" s="46"/>
      <c r="D57" s="43"/>
      <c r="E57" s="44"/>
      <c r="F57" s="46"/>
      <c r="G57" s="30"/>
      <c r="H57" s="45"/>
      <c r="I57" s="30"/>
      <c r="J57" s="45"/>
      <c r="K57" s="30"/>
      <c r="L57" s="45"/>
      <c r="M57" s="30"/>
      <c r="N57" s="45"/>
    </row>
    <row r="58" spans="1:14" s="47" customFormat="1" ht="15" customHeight="1">
      <c r="A58" s="30" t="s">
        <v>31</v>
      </c>
      <c r="B58" s="40"/>
      <c r="C58" s="41">
        <f>C12+C14+C15+C16+C19+C21</f>
        <v>65500</v>
      </c>
      <c r="D58" s="41">
        <f>D12+D15+D16+D17+D18+D19+D20+D22+D23+D25+D26+D28+D29+D31+D32+D33+D34+D35+D37</f>
        <v>33</v>
      </c>
      <c r="E58" s="41">
        <f>SUM(E12:E57)</f>
        <v>0</v>
      </c>
      <c r="F58" s="41">
        <f>F12+F14+F15+F16+F19+F21</f>
        <v>478387</v>
      </c>
      <c r="G58" s="41">
        <f>G12+G15+G16+G17+G18+G19+G20+G26+G25+G31+G32+G33+G34+G35+G37</f>
        <v>4</v>
      </c>
      <c r="H58" s="41">
        <f>H12+H15+H16+H17+H18+H19+H20+H25+H26+H32+H33+H31+H34+H35+H37</f>
        <v>57100</v>
      </c>
      <c r="I58" s="41">
        <f>I15+I16+I17+I18+I20+I22+I25+I26+I28+I29+I33+I35+I37</f>
        <v>7</v>
      </c>
      <c r="J58" s="41">
        <f>J15+J16+J17+J18+J20+J22+J25+J26+J28+J29+J33+J35+J37</f>
        <v>63100</v>
      </c>
      <c r="K58" s="41">
        <f>K15+K16+K17+K18+K19+K20+K23+K25+K26+K33+K35+K37</f>
        <v>3</v>
      </c>
      <c r="L58" s="41">
        <f>L15+L16+L17+L18+L19+L20+L23+L25+L26+L33+L35+L37</f>
        <v>2100</v>
      </c>
      <c r="M58" s="41">
        <f>M15+M16+M17+M18+M19+M20+M25+M26+M28+M29+M33+M37</f>
        <v>6</v>
      </c>
      <c r="N58" s="41">
        <f>N15+N16+N17+N18+N19+N20+N26+N28+N29+N33+N37</f>
        <v>8100</v>
      </c>
    </row>
    <row r="59" spans="1:14" ht="12.75">
      <c r="A59" s="6"/>
      <c r="B59" s="13"/>
      <c r="C59" s="54"/>
      <c r="D59" s="32"/>
      <c r="E59" s="33"/>
      <c r="F59" s="34"/>
      <c r="G59" s="34"/>
      <c r="H59" s="13"/>
      <c r="I59" s="13"/>
      <c r="J59" s="13"/>
      <c r="K59" s="13"/>
      <c r="L59" s="13"/>
      <c r="M59" s="13"/>
      <c r="N59" s="14"/>
    </row>
    <row r="60" spans="1:14" ht="12.75">
      <c r="A60" s="35"/>
      <c r="B60" s="34" t="s">
        <v>22</v>
      </c>
      <c r="C60" s="55"/>
      <c r="D60" s="36"/>
      <c r="E60" s="37"/>
      <c r="F60" s="34"/>
      <c r="G60" s="34"/>
      <c r="H60" s="34"/>
      <c r="I60" s="34"/>
      <c r="J60" s="34"/>
      <c r="K60" s="34"/>
      <c r="L60" s="34"/>
      <c r="M60" s="34"/>
      <c r="N60" s="38"/>
    </row>
    <row r="61" spans="1:14" ht="12.75">
      <c r="A61" s="35"/>
      <c r="B61" s="34"/>
      <c r="C61" s="55"/>
      <c r="D61" s="36"/>
      <c r="E61" s="37"/>
      <c r="F61" s="34"/>
      <c r="G61" s="34"/>
      <c r="H61" s="34" t="s">
        <v>23</v>
      </c>
      <c r="I61" s="34"/>
      <c r="J61" s="245" t="s">
        <v>416</v>
      </c>
      <c r="K61" s="245"/>
      <c r="L61" s="245"/>
      <c r="M61" s="34"/>
      <c r="N61" s="38"/>
    </row>
    <row r="62" spans="1:14" ht="12.75">
      <c r="A62" s="35"/>
      <c r="B62" s="34"/>
      <c r="C62" s="55"/>
      <c r="D62" s="36"/>
      <c r="E62" s="37"/>
      <c r="F62" s="34"/>
      <c r="G62" s="34"/>
      <c r="H62" s="34"/>
      <c r="I62" s="34"/>
      <c r="J62" s="246" t="s">
        <v>24</v>
      </c>
      <c r="K62" s="246"/>
      <c r="L62" s="246"/>
      <c r="M62" s="34"/>
      <c r="N62" s="38"/>
    </row>
    <row r="63" spans="1:14" ht="12.75">
      <c r="A63" s="18"/>
      <c r="B63" s="20"/>
      <c r="C63" s="50"/>
      <c r="D63" s="16"/>
      <c r="E63" s="17"/>
      <c r="F63" s="20"/>
      <c r="G63" s="20"/>
      <c r="H63" s="20"/>
      <c r="I63" s="20"/>
      <c r="J63" s="20"/>
      <c r="K63" s="20"/>
      <c r="L63" s="20"/>
      <c r="M63" s="20"/>
      <c r="N63" s="19"/>
    </row>
  </sheetData>
  <sheetProtection/>
  <mergeCells count="10">
    <mergeCell ref="J61:L61"/>
    <mergeCell ref="J62:L62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62"/>
  <sheetViews>
    <sheetView zoomScale="85" zoomScaleNormal="85" zoomScaleSheetLayoutView="96" zoomScalePageLayoutView="0" workbookViewId="0" topLeftCell="A1">
      <selection activeCell="J15" sqref="J15"/>
    </sheetView>
  </sheetViews>
  <sheetFormatPr defaultColWidth="9.140625" defaultRowHeight="12.75"/>
  <cols>
    <col min="1" max="1" width="10.7109375" style="1" customWidth="1"/>
    <col min="2" max="2" width="37.1406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ht="12.75">
      <c r="A1" s="1" t="s">
        <v>33</v>
      </c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345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3:6" ht="12.75">
      <c r="C4" s="48"/>
      <c r="D4" s="3"/>
      <c r="E4" s="4"/>
      <c r="F4" s="2"/>
    </row>
    <row r="5" spans="1:5" ht="12.75">
      <c r="A5" s="5" t="s">
        <v>57</v>
      </c>
      <c r="B5" s="5"/>
      <c r="C5" s="48"/>
      <c r="D5" s="3"/>
      <c r="E5" s="4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37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ht="19.5" customHeight="1">
      <c r="A11" s="26">
        <v>1</v>
      </c>
      <c r="B11" s="18" t="s">
        <v>55</v>
      </c>
      <c r="C11" s="53"/>
      <c r="D11" s="27"/>
      <c r="E11" s="28"/>
      <c r="F11" s="18"/>
      <c r="G11" s="29"/>
      <c r="H11" s="30"/>
      <c r="I11" s="30"/>
      <c r="J11" s="30"/>
      <c r="K11" s="29"/>
      <c r="L11" s="31"/>
      <c r="M11" s="29"/>
      <c r="N11" s="29"/>
    </row>
    <row r="12" spans="1:14" s="47" customFormat="1" ht="21.75" customHeight="1">
      <c r="A12" s="30"/>
      <c r="B12" s="119" t="s">
        <v>58</v>
      </c>
      <c r="C12" s="121" t="s">
        <v>60</v>
      </c>
      <c r="D12" s="43">
        <v>2</v>
      </c>
      <c r="E12" s="44" t="s">
        <v>61</v>
      </c>
      <c r="F12" s="121" t="s">
        <v>62</v>
      </c>
      <c r="G12" s="30">
        <v>1</v>
      </c>
      <c r="H12" s="45">
        <v>25000</v>
      </c>
      <c r="I12" s="30"/>
      <c r="J12" s="45"/>
      <c r="K12" s="30"/>
      <c r="L12" s="45"/>
      <c r="M12" s="30"/>
      <c r="N12" s="45"/>
    </row>
    <row r="13" spans="1:14" s="47" customFormat="1" ht="15" customHeight="1">
      <c r="A13" s="30"/>
      <c r="B13" s="120" t="s">
        <v>59</v>
      </c>
      <c r="C13" s="46"/>
      <c r="D13" s="43"/>
      <c r="E13" s="44"/>
      <c r="F13" s="46"/>
      <c r="G13" s="30"/>
      <c r="H13" s="45"/>
      <c r="I13" s="30"/>
      <c r="J13" s="45"/>
      <c r="K13" s="30"/>
      <c r="L13" s="45"/>
      <c r="M13" s="30"/>
      <c r="N13" s="45"/>
    </row>
    <row r="14" spans="1:14" s="47" customFormat="1" ht="21" customHeight="1">
      <c r="A14" s="30">
        <v>2</v>
      </c>
      <c r="B14" s="123" t="s">
        <v>69</v>
      </c>
      <c r="C14" s="46"/>
      <c r="D14" s="43"/>
      <c r="E14" s="44"/>
      <c r="F14" s="46"/>
      <c r="G14" s="30"/>
      <c r="H14" s="45"/>
      <c r="I14" s="30"/>
      <c r="J14" s="45"/>
      <c r="K14" s="30"/>
      <c r="L14" s="45"/>
      <c r="M14" s="30"/>
      <c r="N14" s="45"/>
    </row>
    <row r="15" spans="1:14" s="47" customFormat="1" ht="21" customHeight="1">
      <c r="A15" s="30"/>
      <c r="B15" s="122" t="s">
        <v>63</v>
      </c>
      <c r="C15" s="127">
        <v>700</v>
      </c>
      <c r="D15" s="125">
        <v>50</v>
      </c>
      <c r="E15" s="44" t="s">
        <v>56</v>
      </c>
      <c r="F15" s="129">
        <v>35000</v>
      </c>
      <c r="G15" s="30">
        <v>12</v>
      </c>
      <c r="H15" s="45">
        <f>G15*C15</f>
        <v>8400</v>
      </c>
      <c r="I15" s="30">
        <v>12</v>
      </c>
      <c r="J15" s="45">
        <f>I15*C15</f>
        <v>8400</v>
      </c>
      <c r="K15" s="30">
        <v>12</v>
      </c>
      <c r="L15" s="132" t="s">
        <v>71</v>
      </c>
      <c r="M15" s="30">
        <v>13</v>
      </c>
      <c r="N15" s="45">
        <f>M15*C15</f>
        <v>9100</v>
      </c>
    </row>
    <row r="16" spans="1:14" s="47" customFormat="1" ht="21" customHeight="1">
      <c r="A16" s="30"/>
      <c r="B16" s="124" t="s">
        <v>64</v>
      </c>
      <c r="C16" s="127">
        <v>700</v>
      </c>
      <c r="D16" s="125">
        <v>24</v>
      </c>
      <c r="E16" s="44" t="s">
        <v>56</v>
      </c>
      <c r="F16" s="129">
        <v>16800</v>
      </c>
      <c r="G16" s="30">
        <v>6</v>
      </c>
      <c r="H16" s="45">
        <f>G16*C16</f>
        <v>4200</v>
      </c>
      <c r="I16" s="30">
        <v>6</v>
      </c>
      <c r="J16" s="132" t="s">
        <v>72</v>
      </c>
      <c r="K16" s="30">
        <v>6</v>
      </c>
      <c r="L16" s="132" t="s">
        <v>72</v>
      </c>
      <c r="M16" s="30">
        <v>6</v>
      </c>
      <c r="N16" s="132" t="s">
        <v>72</v>
      </c>
    </row>
    <row r="17" spans="1:14" s="47" customFormat="1" ht="21" customHeight="1">
      <c r="A17" s="30"/>
      <c r="B17" s="122" t="s">
        <v>65</v>
      </c>
      <c r="C17" s="127">
        <v>1500</v>
      </c>
      <c r="D17" s="125">
        <v>12</v>
      </c>
      <c r="E17" s="44" t="s">
        <v>56</v>
      </c>
      <c r="F17" s="129">
        <v>18000</v>
      </c>
      <c r="G17" s="30">
        <v>3</v>
      </c>
      <c r="H17" s="45">
        <f>G17*C17</f>
        <v>4500</v>
      </c>
      <c r="I17" s="30">
        <v>3</v>
      </c>
      <c r="J17" s="132" t="s">
        <v>73</v>
      </c>
      <c r="K17" s="30">
        <v>3</v>
      </c>
      <c r="L17" s="132" t="s">
        <v>73</v>
      </c>
      <c r="M17" s="30">
        <v>3</v>
      </c>
      <c r="N17" s="132" t="s">
        <v>73</v>
      </c>
    </row>
    <row r="18" spans="1:14" s="47" customFormat="1" ht="21" customHeight="1">
      <c r="A18" s="30"/>
      <c r="B18" s="122" t="s">
        <v>66</v>
      </c>
      <c r="C18" s="127">
        <v>700</v>
      </c>
      <c r="D18" s="125">
        <v>4</v>
      </c>
      <c r="E18" s="44" t="s">
        <v>56</v>
      </c>
      <c r="F18" s="129">
        <v>2800</v>
      </c>
      <c r="G18" s="30">
        <v>1</v>
      </c>
      <c r="H18" s="132" t="s">
        <v>74</v>
      </c>
      <c r="I18" s="30">
        <v>1</v>
      </c>
      <c r="J18" s="132" t="s">
        <v>74</v>
      </c>
      <c r="K18" s="30">
        <v>1</v>
      </c>
      <c r="L18" s="132" t="s">
        <v>74</v>
      </c>
      <c r="M18" s="30">
        <v>1</v>
      </c>
      <c r="N18" s="132" t="s">
        <v>74</v>
      </c>
    </row>
    <row r="19" spans="1:14" s="47" customFormat="1" ht="21" customHeight="1">
      <c r="A19" s="30"/>
      <c r="B19" s="122" t="s">
        <v>67</v>
      </c>
      <c r="C19" s="127">
        <v>800</v>
      </c>
      <c r="D19" s="125">
        <v>5</v>
      </c>
      <c r="E19" s="44" t="s">
        <v>56</v>
      </c>
      <c r="F19" s="131">
        <v>4000</v>
      </c>
      <c r="G19" s="30">
        <v>1</v>
      </c>
      <c r="H19" s="132" t="s">
        <v>75</v>
      </c>
      <c r="I19" s="30"/>
      <c r="J19" s="45"/>
      <c r="K19" s="30">
        <v>3</v>
      </c>
      <c r="L19" s="45">
        <f>K19*H19</f>
        <v>2400</v>
      </c>
      <c r="M19" s="30">
        <v>1</v>
      </c>
      <c r="N19" s="132" t="s">
        <v>75</v>
      </c>
    </row>
    <row r="20" spans="1:14" s="47" customFormat="1" ht="21" customHeight="1">
      <c r="A20" s="30"/>
      <c r="B20" s="122" t="s">
        <v>68</v>
      </c>
      <c r="C20" s="128">
        <v>1500</v>
      </c>
      <c r="D20" s="126">
        <v>10</v>
      </c>
      <c r="E20" s="130" t="s">
        <v>56</v>
      </c>
      <c r="F20" s="128">
        <v>15000</v>
      </c>
      <c r="G20" s="118">
        <v>1</v>
      </c>
      <c r="H20" s="132" t="s">
        <v>76</v>
      </c>
      <c r="I20" s="30">
        <v>3</v>
      </c>
      <c r="J20" s="45">
        <f>I20*H20</f>
        <v>4500</v>
      </c>
      <c r="K20" s="30">
        <v>3</v>
      </c>
      <c r="L20" s="132" t="s">
        <v>73</v>
      </c>
      <c r="M20" s="30">
        <v>3</v>
      </c>
      <c r="N20" s="132" t="s">
        <v>73</v>
      </c>
    </row>
    <row r="21" spans="1:14" s="47" customFormat="1" ht="21" customHeight="1">
      <c r="A21" s="30">
        <v>3</v>
      </c>
      <c r="B21" s="123" t="s">
        <v>70</v>
      </c>
      <c r="C21" s="46"/>
      <c r="D21" s="43"/>
      <c r="E21" s="44"/>
      <c r="F21" s="111"/>
      <c r="G21" s="30"/>
      <c r="H21" s="45"/>
      <c r="I21" s="30"/>
      <c r="J21" s="45"/>
      <c r="K21" s="30"/>
      <c r="L21" s="45"/>
      <c r="M21" s="30"/>
      <c r="N21" s="45"/>
    </row>
    <row r="22" spans="1:14" s="47" customFormat="1" ht="21" customHeight="1">
      <c r="A22" s="30"/>
      <c r="B22" s="133" t="s">
        <v>77</v>
      </c>
      <c r="C22" s="136">
        <v>20000</v>
      </c>
      <c r="D22" s="135">
        <v>1</v>
      </c>
      <c r="E22" s="44" t="s">
        <v>56</v>
      </c>
      <c r="F22" s="131">
        <f>D22*C22</f>
        <v>20000</v>
      </c>
      <c r="G22" s="30"/>
      <c r="H22" s="45"/>
      <c r="I22" s="30">
        <v>1</v>
      </c>
      <c r="J22" s="137" t="s">
        <v>84</v>
      </c>
      <c r="K22" s="30"/>
      <c r="L22" s="45"/>
      <c r="M22" s="30"/>
      <c r="N22" s="45"/>
    </row>
    <row r="23" spans="1:14" s="47" customFormat="1" ht="21" customHeight="1">
      <c r="A23" s="30"/>
      <c r="B23" s="133" t="s">
        <v>78</v>
      </c>
      <c r="C23" s="136">
        <v>15000</v>
      </c>
      <c r="D23" s="135">
        <v>1</v>
      </c>
      <c r="E23" s="44" t="s">
        <v>56</v>
      </c>
      <c r="F23" s="131">
        <f aca="true" t="shared" si="0" ref="F23:F28">D23*C23</f>
        <v>15000</v>
      </c>
      <c r="G23" s="30"/>
      <c r="H23" s="45"/>
      <c r="I23" s="30"/>
      <c r="J23" s="45"/>
      <c r="K23" s="30">
        <v>3</v>
      </c>
      <c r="L23" s="132" t="s">
        <v>85</v>
      </c>
      <c r="M23" s="30"/>
      <c r="N23" s="45"/>
    </row>
    <row r="24" spans="1:14" s="47" customFormat="1" ht="21" customHeight="1">
      <c r="A24" s="30"/>
      <c r="B24" s="133" t="s">
        <v>79</v>
      </c>
      <c r="C24" s="136">
        <v>8500</v>
      </c>
      <c r="D24" s="135">
        <v>4</v>
      </c>
      <c r="E24" s="44" t="s">
        <v>56</v>
      </c>
      <c r="F24" s="131">
        <f t="shared" si="0"/>
        <v>34000</v>
      </c>
      <c r="G24" s="30">
        <v>1</v>
      </c>
      <c r="H24" s="132" t="s">
        <v>86</v>
      </c>
      <c r="I24" s="30">
        <v>1</v>
      </c>
      <c r="J24" s="132" t="s">
        <v>86</v>
      </c>
      <c r="K24" s="30">
        <v>1</v>
      </c>
      <c r="L24" s="132" t="s">
        <v>86</v>
      </c>
      <c r="M24" s="30">
        <v>1</v>
      </c>
      <c r="N24" s="132" t="s">
        <v>86</v>
      </c>
    </row>
    <row r="25" spans="1:14" s="47" customFormat="1" ht="21" customHeight="1">
      <c r="A25" s="30"/>
      <c r="B25" s="133" t="s">
        <v>80</v>
      </c>
      <c r="C25" s="136">
        <v>3000</v>
      </c>
      <c r="D25" s="135">
        <v>5</v>
      </c>
      <c r="E25" s="44" t="s">
        <v>56</v>
      </c>
      <c r="F25" s="131">
        <f t="shared" si="0"/>
        <v>15000</v>
      </c>
      <c r="G25" s="30">
        <v>1</v>
      </c>
      <c r="H25" s="132" t="s">
        <v>88</v>
      </c>
      <c r="I25" s="30">
        <v>1</v>
      </c>
      <c r="J25" s="132" t="s">
        <v>88</v>
      </c>
      <c r="K25" s="30">
        <v>2</v>
      </c>
      <c r="L25" s="132" t="s">
        <v>88</v>
      </c>
      <c r="M25" s="30">
        <v>1</v>
      </c>
      <c r="N25" s="132" t="s">
        <v>88</v>
      </c>
    </row>
    <row r="26" spans="1:14" s="47" customFormat="1" ht="21" customHeight="1">
      <c r="A26" s="30"/>
      <c r="B26" s="134" t="s">
        <v>81</v>
      </c>
      <c r="C26" s="136"/>
      <c r="D26" s="135"/>
      <c r="E26" s="44"/>
      <c r="F26" s="131">
        <f t="shared" si="0"/>
        <v>0</v>
      </c>
      <c r="G26" s="30"/>
      <c r="H26" s="45"/>
      <c r="I26" s="30"/>
      <c r="J26" s="45"/>
      <c r="K26" s="30"/>
      <c r="L26" s="45"/>
      <c r="M26" s="30"/>
      <c r="N26" s="45"/>
    </row>
    <row r="27" spans="1:14" s="47" customFormat="1" ht="21" customHeight="1">
      <c r="A27" s="30"/>
      <c r="B27" s="133" t="s">
        <v>82</v>
      </c>
      <c r="C27" s="136">
        <v>2500</v>
      </c>
      <c r="D27" s="135">
        <v>2</v>
      </c>
      <c r="E27" s="44" t="s">
        <v>56</v>
      </c>
      <c r="F27" s="131">
        <f t="shared" si="0"/>
        <v>5000</v>
      </c>
      <c r="G27" s="30"/>
      <c r="H27" s="45"/>
      <c r="I27" s="30">
        <v>1</v>
      </c>
      <c r="J27" s="132" t="s">
        <v>87</v>
      </c>
      <c r="K27" s="30"/>
      <c r="L27" s="45"/>
      <c r="M27" s="30">
        <v>1</v>
      </c>
      <c r="N27" s="132" t="s">
        <v>87</v>
      </c>
    </row>
    <row r="28" spans="1:14" s="47" customFormat="1" ht="21" customHeight="1">
      <c r="A28" s="30"/>
      <c r="B28" s="133" t="s">
        <v>83</v>
      </c>
      <c r="C28" s="136">
        <v>2500</v>
      </c>
      <c r="D28" s="135">
        <v>2</v>
      </c>
      <c r="E28" s="44" t="s">
        <v>56</v>
      </c>
      <c r="F28" s="131">
        <f t="shared" si="0"/>
        <v>5000</v>
      </c>
      <c r="G28" s="30"/>
      <c r="H28" s="45"/>
      <c r="I28" s="30">
        <v>1</v>
      </c>
      <c r="J28" s="132" t="s">
        <v>87</v>
      </c>
      <c r="K28" s="30"/>
      <c r="L28" s="45"/>
      <c r="M28" s="30">
        <v>1</v>
      </c>
      <c r="N28" s="132" t="s">
        <v>87</v>
      </c>
    </row>
    <row r="29" spans="1:14" s="47" customFormat="1" ht="21" customHeight="1">
      <c r="A29" s="30">
        <v>4</v>
      </c>
      <c r="B29" s="134" t="s">
        <v>89</v>
      </c>
      <c r="C29" s="46"/>
      <c r="D29" s="43"/>
      <c r="E29" s="44"/>
      <c r="F29" s="46"/>
      <c r="G29" s="30"/>
      <c r="H29" s="45"/>
      <c r="I29" s="30"/>
      <c r="J29" s="45"/>
      <c r="K29" s="30"/>
      <c r="L29" s="45"/>
      <c r="M29" s="30"/>
      <c r="N29" s="45"/>
    </row>
    <row r="30" spans="1:14" s="47" customFormat="1" ht="21" customHeight="1">
      <c r="A30" s="30"/>
      <c r="B30" s="124" t="s">
        <v>90</v>
      </c>
      <c r="C30" s="128">
        <v>10000</v>
      </c>
      <c r="D30" s="126">
        <v>1</v>
      </c>
      <c r="E30" s="44" t="s">
        <v>56</v>
      </c>
      <c r="F30" s="128">
        <f>C30*D30</f>
        <v>10000</v>
      </c>
      <c r="G30" s="30">
        <v>1</v>
      </c>
      <c r="H30" s="132" t="s">
        <v>95</v>
      </c>
      <c r="I30" s="30"/>
      <c r="J30" s="45"/>
      <c r="K30" s="30"/>
      <c r="L30" s="45"/>
      <c r="M30" s="30"/>
      <c r="N30" s="45"/>
    </row>
    <row r="31" spans="1:14" s="47" customFormat="1" ht="21" customHeight="1">
      <c r="A31" s="30"/>
      <c r="B31" s="122" t="s">
        <v>91</v>
      </c>
      <c r="C31" s="127">
        <v>5000</v>
      </c>
      <c r="D31" s="125">
        <v>1</v>
      </c>
      <c r="E31" s="44" t="s">
        <v>56</v>
      </c>
      <c r="F31" s="128">
        <f>C31*D31</f>
        <v>5000</v>
      </c>
      <c r="G31" s="30">
        <v>1</v>
      </c>
      <c r="H31" s="132" t="s">
        <v>97</v>
      </c>
      <c r="I31" s="30"/>
      <c r="J31" s="45"/>
      <c r="K31" s="30"/>
      <c r="L31" s="45"/>
      <c r="M31" s="30"/>
      <c r="N31" s="45"/>
    </row>
    <row r="32" spans="1:14" s="47" customFormat="1" ht="21" customHeight="1">
      <c r="A32" s="30"/>
      <c r="B32" s="122" t="s">
        <v>92</v>
      </c>
      <c r="C32" s="127">
        <v>1250</v>
      </c>
      <c r="D32" s="125">
        <v>12</v>
      </c>
      <c r="E32" s="44" t="s">
        <v>56</v>
      </c>
      <c r="F32" s="128">
        <f>C32*D32</f>
        <v>15000</v>
      </c>
      <c r="G32" s="30">
        <v>3</v>
      </c>
      <c r="H32" s="45">
        <f>G32*C32</f>
        <v>3750</v>
      </c>
      <c r="I32" s="30">
        <v>3</v>
      </c>
      <c r="J32" s="132" t="s">
        <v>98</v>
      </c>
      <c r="K32" s="30">
        <v>3</v>
      </c>
      <c r="L32" s="132" t="s">
        <v>98</v>
      </c>
      <c r="M32" s="30">
        <v>3</v>
      </c>
      <c r="N32" s="132" t="s">
        <v>98</v>
      </c>
    </row>
    <row r="33" spans="1:14" s="47" customFormat="1" ht="21" customHeight="1">
      <c r="A33" s="30"/>
      <c r="B33" s="133" t="s">
        <v>93</v>
      </c>
      <c r="C33" s="136">
        <v>35000</v>
      </c>
      <c r="D33" s="135">
        <v>1</v>
      </c>
      <c r="E33" s="44" t="s">
        <v>61</v>
      </c>
      <c r="F33" s="128">
        <f>C33*D33</f>
        <v>35000</v>
      </c>
      <c r="G33" s="30">
        <v>1</v>
      </c>
      <c r="H33" s="132" t="s">
        <v>96</v>
      </c>
      <c r="I33" s="30"/>
      <c r="J33" s="45"/>
      <c r="K33" s="30"/>
      <c r="L33" s="45"/>
      <c r="M33" s="30"/>
      <c r="N33" s="45"/>
    </row>
    <row r="34" spans="1:14" s="47" customFormat="1" ht="21" customHeight="1">
      <c r="A34" s="30"/>
      <c r="B34" s="133" t="s">
        <v>94</v>
      </c>
      <c r="C34" s="136">
        <v>5000</v>
      </c>
      <c r="D34" s="135">
        <v>3</v>
      </c>
      <c r="E34" s="44" t="s">
        <v>56</v>
      </c>
      <c r="F34" s="128">
        <f>C34*D34</f>
        <v>15000</v>
      </c>
      <c r="G34" s="30">
        <v>1</v>
      </c>
      <c r="H34" s="132" t="s">
        <v>97</v>
      </c>
      <c r="I34" s="30">
        <v>1</v>
      </c>
      <c r="J34" s="132" t="s">
        <v>97</v>
      </c>
      <c r="K34" s="30">
        <v>1</v>
      </c>
      <c r="L34" s="132" t="s">
        <v>97</v>
      </c>
      <c r="M34" s="30"/>
      <c r="N34" s="45"/>
    </row>
    <row r="35" spans="1:14" s="47" customFormat="1" ht="21" customHeight="1">
      <c r="A35" s="30">
        <v>5</v>
      </c>
      <c r="B35" s="134" t="s">
        <v>99</v>
      </c>
      <c r="C35" s="136"/>
      <c r="D35" s="135"/>
      <c r="E35" s="44"/>
      <c r="F35" s="128"/>
      <c r="G35" s="30"/>
      <c r="H35" s="132"/>
      <c r="I35" s="30"/>
      <c r="J35" s="132"/>
      <c r="K35" s="30"/>
      <c r="L35" s="132"/>
      <c r="M35" s="30"/>
      <c r="N35" s="45"/>
    </row>
    <row r="36" spans="1:14" s="47" customFormat="1" ht="21" customHeight="1">
      <c r="A36" s="30"/>
      <c r="B36" s="138" t="s">
        <v>100</v>
      </c>
      <c r="C36" s="139" t="s">
        <v>101</v>
      </c>
      <c r="D36" s="135">
        <v>12</v>
      </c>
      <c r="E36" s="44" t="s">
        <v>56</v>
      </c>
      <c r="F36" s="140" t="s">
        <v>102</v>
      </c>
      <c r="G36" s="30">
        <v>3</v>
      </c>
      <c r="H36" s="132">
        <f>G36*C36</f>
        <v>6000</v>
      </c>
      <c r="I36" s="30">
        <v>3</v>
      </c>
      <c r="J36" s="132" t="s">
        <v>103</v>
      </c>
      <c r="K36" s="30">
        <v>3</v>
      </c>
      <c r="L36" s="132" t="s">
        <v>103</v>
      </c>
      <c r="M36" s="30">
        <v>3</v>
      </c>
      <c r="N36" s="132" t="s">
        <v>103</v>
      </c>
    </row>
    <row r="37" spans="1:14" s="47" customFormat="1" ht="21" customHeight="1">
      <c r="A37" s="30"/>
      <c r="B37" s="133"/>
      <c r="C37" s="136"/>
      <c r="D37" s="135"/>
      <c r="E37" s="44"/>
      <c r="F37" s="128"/>
      <c r="G37" s="30"/>
      <c r="H37" s="132"/>
      <c r="I37" s="30"/>
      <c r="J37" s="132"/>
      <c r="K37" s="30"/>
      <c r="L37" s="132"/>
      <c r="M37" s="30"/>
      <c r="N37" s="45"/>
    </row>
    <row r="38" spans="1:14" s="47" customFormat="1" ht="21" customHeight="1">
      <c r="A38" s="30"/>
      <c r="B38" s="133"/>
      <c r="C38" s="136"/>
      <c r="D38" s="135"/>
      <c r="E38" s="44"/>
      <c r="F38" s="128"/>
      <c r="G38" s="30"/>
      <c r="H38" s="132"/>
      <c r="I38" s="30"/>
      <c r="J38" s="132"/>
      <c r="K38" s="30"/>
      <c r="L38" s="132"/>
      <c r="M38" s="30"/>
      <c r="N38" s="45"/>
    </row>
    <row r="39" spans="1:14" s="47" customFormat="1" ht="21" customHeight="1">
      <c r="A39" s="30"/>
      <c r="B39" s="133"/>
      <c r="C39" s="136"/>
      <c r="D39" s="135"/>
      <c r="E39" s="44"/>
      <c r="F39" s="128"/>
      <c r="G39" s="30"/>
      <c r="H39" s="132"/>
      <c r="I39" s="30"/>
      <c r="J39" s="132"/>
      <c r="K39" s="30"/>
      <c r="L39" s="132"/>
      <c r="M39" s="30"/>
      <c r="N39" s="45"/>
    </row>
    <row r="40" spans="1:14" s="47" customFormat="1" ht="21" customHeight="1">
      <c r="A40" s="30"/>
      <c r="B40" s="133"/>
      <c r="C40" s="136"/>
      <c r="D40" s="135"/>
      <c r="E40" s="44"/>
      <c r="F40" s="128"/>
      <c r="G40" s="30"/>
      <c r="H40" s="132"/>
      <c r="I40" s="30"/>
      <c r="J40" s="132"/>
      <c r="K40" s="30"/>
      <c r="L40" s="132"/>
      <c r="M40" s="30"/>
      <c r="N40" s="45"/>
    </row>
    <row r="41" spans="1:14" s="47" customFormat="1" ht="21" customHeight="1">
      <c r="A41" s="30"/>
      <c r="B41" s="133"/>
      <c r="C41" s="136"/>
      <c r="D41" s="135"/>
      <c r="E41" s="44"/>
      <c r="F41" s="128"/>
      <c r="G41" s="30"/>
      <c r="H41" s="132"/>
      <c r="I41" s="30"/>
      <c r="J41" s="132"/>
      <c r="K41" s="30"/>
      <c r="L41" s="132"/>
      <c r="M41" s="30"/>
      <c r="N41" s="45"/>
    </row>
    <row r="42" spans="1:14" s="47" customFormat="1" ht="21" customHeight="1">
      <c r="A42" s="30"/>
      <c r="B42" s="133"/>
      <c r="C42" s="136"/>
      <c r="D42" s="135"/>
      <c r="E42" s="44"/>
      <c r="F42" s="128"/>
      <c r="G42" s="30"/>
      <c r="H42" s="132"/>
      <c r="I42" s="30"/>
      <c r="J42" s="132"/>
      <c r="K42" s="30"/>
      <c r="L42" s="132"/>
      <c r="M42" s="30"/>
      <c r="N42" s="45"/>
    </row>
    <row r="43" spans="1:14" s="47" customFormat="1" ht="21" customHeight="1">
      <c r="A43" s="30"/>
      <c r="B43" s="133"/>
      <c r="C43" s="136"/>
      <c r="D43" s="135"/>
      <c r="E43" s="44"/>
      <c r="F43" s="128"/>
      <c r="G43" s="30"/>
      <c r="H43" s="132"/>
      <c r="I43" s="30"/>
      <c r="J43" s="132"/>
      <c r="K43" s="30"/>
      <c r="L43" s="132"/>
      <c r="M43" s="30"/>
      <c r="N43" s="45"/>
    </row>
    <row r="44" spans="1:14" s="47" customFormat="1" ht="21" customHeight="1">
      <c r="A44" s="30"/>
      <c r="B44" s="133"/>
      <c r="C44" s="136"/>
      <c r="D44" s="135"/>
      <c r="E44" s="44"/>
      <c r="F44" s="128"/>
      <c r="G44" s="30"/>
      <c r="H44" s="132"/>
      <c r="I44" s="30"/>
      <c r="J44" s="132"/>
      <c r="K44" s="30"/>
      <c r="L44" s="132"/>
      <c r="M44" s="30"/>
      <c r="N44" s="45"/>
    </row>
    <row r="45" spans="1:14" s="47" customFormat="1" ht="21" customHeight="1">
      <c r="A45" s="30"/>
      <c r="B45" s="133"/>
      <c r="C45" s="136"/>
      <c r="D45" s="135"/>
      <c r="E45" s="44"/>
      <c r="F45" s="128"/>
      <c r="G45" s="30"/>
      <c r="H45" s="132"/>
      <c r="I45" s="30"/>
      <c r="J45" s="132"/>
      <c r="K45" s="30"/>
      <c r="L45" s="132"/>
      <c r="M45" s="30"/>
      <c r="N45" s="45"/>
    </row>
    <row r="46" spans="1:14" s="47" customFormat="1" ht="21" customHeight="1">
      <c r="A46" s="30"/>
      <c r="B46" s="133"/>
      <c r="C46" s="46"/>
      <c r="D46" s="43"/>
      <c r="E46" s="44"/>
      <c r="F46" s="46"/>
      <c r="G46" s="30"/>
      <c r="H46" s="45"/>
      <c r="I46" s="30"/>
      <c r="J46" s="45"/>
      <c r="K46" s="30"/>
      <c r="L46" s="45"/>
      <c r="M46" s="30"/>
      <c r="N46" s="45"/>
    </row>
    <row r="47" spans="1:14" s="47" customFormat="1" ht="21" customHeight="1">
      <c r="A47" s="30"/>
      <c r="B47" s="133"/>
      <c r="C47" s="46"/>
      <c r="D47" s="43"/>
      <c r="E47" s="44"/>
      <c r="F47" s="46"/>
      <c r="G47" s="30"/>
      <c r="H47" s="45"/>
      <c r="I47" s="30"/>
      <c r="J47" s="45"/>
      <c r="K47" s="30"/>
      <c r="L47" s="45"/>
      <c r="M47" s="30"/>
      <c r="N47" s="45"/>
    </row>
    <row r="48" spans="1:14" s="47" customFormat="1" ht="21" customHeight="1">
      <c r="A48" s="30"/>
      <c r="B48" s="133"/>
      <c r="C48" s="46"/>
      <c r="D48" s="43"/>
      <c r="E48" s="44"/>
      <c r="F48" s="46"/>
      <c r="G48" s="30"/>
      <c r="H48" s="45"/>
      <c r="I48" s="30"/>
      <c r="J48" s="45"/>
      <c r="K48" s="30"/>
      <c r="L48" s="45"/>
      <c r="M48" s="30"/>
      <c r="N48" s="45"/>
    </row>
    <row r="49" spans="1:14" s="47" customFormat="1" ht="21" customHeight="1">
      <c r="A49" s="30"/>
      <c r="B49" s="133"/>
      <c r="C49" s="46"/>
      <c r="D49" s="43"/>
      <c r="E49" s="44"/>
      <c r="F49" s="46"/>
      <c r="G49" s="30"/>
      <c r="H49" s="45"/>
      <c r="I49" s="30"/>
      <c r="J49" s="45"/>
      <c r="K49" s="30"/>
      <c r="L49" s="45"/>
      <c r="M49" s="30"/>
      <c r="N49" s="45"/>
    </row>
    <row r="50" spans="1:14" s="47" customFormat="1" ht="21" customHeight="1">
      <c r="A50" s="30"/>
      <c r="B50" s="133"/>
      <c r="C50" s="46"/>
      <c r="D50" s="43"/>
      <c r="E50" s="44"/>
      <c r="F50" s="46"/>
      <c r="G50" s="30"/>
      <c r="H50" s="45"/>
      <c r="I50" s="30"/>
      <c r="J50" s="45"/>
      <c r="K50" s="30"/>
      <c r="L50" s="45"/>
      <c r="M50" s="30"/>
      <c r="N50" s="45"/>
    </row>
    <row r="51" spans="1:14" s="47" customFormat="1" ht="21" customHeight="1">
      <c r="A51" s="30"/>
      <c r="B51" s="123"/>
      <c r="C51" s="46"/>
      <c r="D51" s="43"/>
      <c r="E51" s="44"/>
      <c r="F51" s="46"/>
      <c r="G51" s="30"/>
      <c r="H51" s="45"/>
      <c r="I51" s="30"/>
      <c r="J51" s="45"/>
      <c r="K51" s="30"/>
      <c r="L51" s="45"/>
      <c r="M51" s="30"/>
      <c r="N51" s="45"/>
    </row>
    <row r="52" spans="1:14" s="47" customFormat="1" ht="21" customHeight="1">
      <c r="A52" s="30"/>
      <c r="B52" s="84"/>
      <c r="C52" s="46"/>
      <c r="D52" s="43"/>
      <c r="E52" s="44"/>
      <c r="F52" s="46"/>
      <c r="G52" s="30"/>
      <c r="H52" s="45"/>
      <c r="I52" s="30"/>
      <c r="J52" s="45"/>
      <c r="K52" s="30"/>
      <c r="L52" s="45"/>
      <c r="M52" s="30"/>
      <c r="N52" s="45"/>
    </row>
    <row r="53" spans="1:14" s="47" customFormat="1" ht="20.25" customHeight="1">
      <c r="A53" s="30"/>
      <c r="B53" s="84"/>
      <c r="C53" s="46"/>
      <c r="D53" s="43"/>
      <c r="E53" s="44"/>
      <c r="F53" s="46"/>
      <c r="G53" s="30"/>
      <c r="H53" s="45"/>
      <c r="I53" s="30"/>
      <c r="J53" s="45"/>
      <c r="K53" s="30"/>
      <c r="L53" s="45"/>
      <c r="M53" s="30"/>
      <c r="N53" s="45"/>
    </row>
    <row r="54" spans="1:14" s="47" customFormat="1" ht="19.5" customHeight="1">
      <c r="A54" s="30"/>
      <c r="B54" s="84"/>
      <c r="C54" s="46"/>
      <c r="D54" s="43"/>
      <c r="E54" s="44"/>
      <c r="F54" s="46"/>
      <c r="G54" s="30"/>
      <c r="H54" s="45"/>
      <c r="I54" s="30"/>
      <c r="J54" s="45"/>
      <c r="K54" s="30"/>
      <c r="L54" s="45"/>
      <c r="M54" s="30"/>
      <c r="N54" s="45"/>
    </row>
    <row r="55" spans="1:14" s="47" customFormat="1" ht="17.25" customHeight="1">
      <c r="A55" s="30"/>
      <c r="B55" s="84"/>
      <c r="C55" s="46"/>
      <c r="D55" s="43"/>
      <c r="E55" s="44"/>
      <c r="F55" s="46"/>
      <c r="G55" s="30"/>
      <c r="H55" s="45"/>
      <c r="I55" s="30"/>
      <c r="J55" s="45"/>
      <c r="K55" s="30"/>
      <c r="L55" s="45"/>
      <c r="M55" s="30"/>
      <c r="N55" s="45"/>
    </row>
    <row r="56" spans="1:14" s="47" customFormat="1" ht="15" customHeight="1">
      <c r="A56" s="30"/>
      <c r="B56" s="84"/>
      <c r="C56" s="46"/>
      <c r="D56" s="43"/>
      <c r="E56" s="44"/>
      <c r="F56" s="46"/>
      <c r="G56" s="30"/>
      <c r="H56" s="45"/>
      <c r="I56" s="30"/>
      <c r="J56" s="45"/>
      <c r="K56" s="30"/>
      <c r="L56" s="45"/>
      <c r="M56" s="30"/>
      <c r="N56" s="45"/>
    </row>
    <row r="57" spans="1:14" s="47" customFormat="1" ht="15" customHeight="1">
      <c r="A57" s="30" t="s">
        <v>31</v>
      </c>
      <c r="B57" s="40"/>
      <c r="C57" s="41">
        <f>C12+C15+C16+C17+C18+C19+C20+C22+C23+C24+C25+C27+C28+C30+C31+C32+C33+C34+C36</f>
        <v>140650</v>
      </c>
      <c r="D57" s="41">
        <f>D12+D15+D16+D17+D18+D19+D20+D22+D23+D24+D25+D27+D28+D30+D31+D32+D33+D34+D36</f>
        <v>152</v>
      </c>
      <c r="E57" s="41">
        <f>SUM(E12:E56)</f>
        <v>0</v>
      </c>
      <c r="F57" s="41">
        <f>F12+F15+F16+F17+F18+F19+F20+F22+F23+F24+F25+F27+F28+F30+F31+F32+F33+F34+F36</f>
        <v>339600</v>
      </c>
      <c r="G57" s="41">
        <f>G12+G15+G16+G17+G18+G19+G20+G25+G24+G30+G31+G32+G33+G34+G36</f>
        <v>37</v>
      </c>
      <c r="H57" s="41">
        <f>H12+H15+H16+H17+H18+H19+H20+H24+H25+H31+H32+H30+H33+H34+H36</f>
        <v>121350</v>
      </c>
      <c r="I57" s="41">
        <f>I15+I16+I17+I18+I20+I22+I24+I25+I27+I28+I32+I34+I36</f>
        <v>37</v>
      </c>
      <c r="J57" s="41">
        <f>J15+J16+J17+J18+J20+J22+J24+J25+J27+J28+J32+J34+J36</f>
        <v>73550</v>
      </c>
      <c r="K57" s="41">
        <f>K15+K16+K17+K18+K19+K20+K23+K24+K25+K32+K34+K36</f>
        <v>41</v>
      </c>
      <c r="L57" s="41">
        <f>L15+L16+L17+L18+L19+L20+L23+L24+L25+L32+L34+L36</f>
        <v>125950</v>
      </c>
      <c r="M57" s="41">
        <f>M15+M16+M17+M18+M19+M20+M24+M25+M27+M28+M32+M36</f>
        <v>37</v>
      </c>
      <c r="N57" s="41">
        <f>N15+N16+N17+N18+N19+N20+N25+N27+N28+N32+N36</f>
        <v>41550</v>
      </c>
    </row>
    <row r="58" spans="1:14" ht="12.75">
      <c r="A58" s="6"/>
      <c r="B58" s="13"/>
      <c r="C58" s="54"/>
      <c r="D58" s="32"/>
      <c r="E58" s="33"/>
      <c r="F58" s="34"/>
      <c r="G58" s="34"/>
      <c r="H58" s="13"/>
      <c r="I58" s="13"/>
      <c r="J58" s="13"/>
      <c r="K58" s="13"/>
      <c r="L58" s="13"/>
      <c r="M58" s="13"/>
      <c r="N58" s="14"/>
    </row>
    <row r="59" spans="1:14" ht="12.75">
      <c r="A59" s="35"/>
      <c r="B59" s="34" t="s">
        <v>22</v>
      </c>
      <c r="C59" s="55"/>
      <c r="D59" s="36"/>
      <c r="E59" s="37"/>
      <c r="F59" s="34"/>
      <c r="G59" s="34"/>
      <c r="H59" s="34"/>
      <c r="I59" s="34"/>
      <c r="J59" s="34"/>
      <c r="K59" s="34"/>
      <c r="L59" s="34"/>
      <c r="M59" s="34"/>
      <c r="N59" s="38"/>
    </row>
    <row r="60" spans="1:14" ht="12.75">
      <c r="A60" s="35"/>
      <c r="B60" s="34"/>
      <c r="C60" s="55"/>
      <c r="D60" s="36"/>
      <c r="E60" s="37"/>
      <c r="F60" s="34"/>
      <c r="G60" s="34"/>
      <c r="H60" s="34" t="s">
        <v>23</v>
      </c>
      <c r="I60" s="34"/>
      <c r="J60" s="245" t="s">
        <v>104</v>
      </c>
      <c r="K60" s="245"/>
      <c r="L60" s="245"/>
      <c r="M60" s="34"/>
      <c r="N60" s="38"/>
    </row>
    <row r="61" spans="1:14" ht="12.75">
      <c r="A61" s="35"/>
      <c r="B61" s="34"/>
      <c r="C61" s="55"/>
      <c r="D61" s="36"/>
      <c r="E61" s="37"/>
      <c r="F61" s="34"/>
      <c r="G61" s="34"/>
      <c r="H61" s="34"/>
      <c r="I61" s="34"/>
      <c r="J61" s="246" t="s">
        <v>24</v>
      </c>
      <c r="K61" s="246"/>
      <c r="L61" s="246"/>
      <c r="M61" s="34"/>
      <c r="N61" s="38"/>
    </row>
    <row r="62" spans="1:14" ht="12.75">
      <c r="A62" s="18"/>
      <c r="B62" s="20"/>
      <c r="C62" s="50"/>
      <c r="D62" s="16"/>
      <c r="E62" s="17"/>
      <c r="F62" s="20"/>
      <c r="G62" s="20"/>
      <c r="H62" s="20"/>
      <c r="I62" s="20"/>
      <c r="J62" s="20"/>
      <c r="K62" s="20"/>
      <c r="L62" s="20"/>
      <c r="M62" s="20"/>
      <c r="N62" s="19"/>
    </row>
  </sheetData>
  <sheetProtection/>
  <mergeCells count="10">
    <mergeCell ref="J60:L60"/>
    <mergeCell ref="J61:L61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46"/>
  <sheetViews>
    <sheetView zoomScale="85" zoomScaleNormal="85" zoomScaleSheetLayoutView="96" zoomScalePageLayoutView="0" workbookViewId="0" topLeftCell="A13">
      <selection activeCell="A30" sqref="A30"/>
    </sheetView>
  </sheetViews>
  <sheetFormatPr defaultColWidth="9.140625" defaultRowHeight="12.75"/>
  <cols>
    <col min="1" max="1" width="10.7109375" style="1" customWidth="1"/>
    <col min="2" max="2" width="31.1406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ht="12.75">
      <c r="A1" s="1" t="s">
        <v>33</v>
      </c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251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3:6" ht="12.75">
      <c r="C4" s="48"/>
      <c r="D4" s="3"/>
      <c r="E4" s="4"/>
      <c r="F4" s="2"/>
    </row>
    <row r="5" spans="1:5" ht="12.75">
      <c r="A5" s="5" t="s">
        <v>29</v>
      </c>
      <c r="B5" s="5"/>
      <c r="C5" s="48" t="s">
        <v>105</v>
      </c>
      <c r="D5" s="3"/>
      <c r="E5" s="4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417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8.75" customHeight="1">
      <c r="A10" s="26">
        <v>1</v>
      </c>
      <c r="B10" s="18" t="s">
        <v>55</v>
      </c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s="47" customFormat="1" ht="24.75" customHeight="1">
      <c r="A11" s="30"/>
      <c r="B11" s="85" t="s">
        <v>348</v>
      </c>
      <c r="C11" s="94">
        <v>70000</v>
      </c>
      <c r="D11" s="43">
        <v>1</v>
      </c>
      <c r="E11" s="44" t="s">
        <v>110</v>
      </c>
      <c r="F11" s="91">
        <v>70000</v>
      </c>
      <c r="G11" s="30">
        <v>1</v>
      </c>
      <c r="H11" s="86">
        <v>70000</v>
      </c>
      <c r="I11" s="30"/>
      <c r="J11" s="86"/>
      <c r="K11" s="30"/>
      <c r="L11" s="86"/>
      <c r="M11" s="30"/>
      <c r="N11" s="86"/>
    </row>
    <row r="12" spans="1:14" s="47" customFormat="1" ht="21" customHeight="1">
      <c r="A12" s="30">
        <v>2</v>
      </c>
      <c r="B12" s="211" t="s">
        <v>69</v>
      </c>
      <c r="C12" s="94"/>
      <c r="D12" s="43"/>
      <c r="E12" s="44"/>
      <c r="F12" s="91"/>
      <c r="G12" s="30"/>
      <c r="H12" s="86"/>
      <c r="I12" s="30"/>
      <c r="J12" s="86"/>
      <c r="K12" s="30"/>
      <c r="L12" s="86"/>
      <c r="M12" s="30"/>
      <c r="N12" s="86"/>
    </row>
    <row r="13" spans="1:14" s="47" customFormat="1" ht="26.25" customHeight="1">
      <c r="A13" s="30"/>
      <c r="B13" s="151" t="s">
        <v>349</v>
      </c>
      <c r="C13" s="94">
        <v>776.25</v>
      </c>
      <c r="D13" s="43">
        <v>16</v>
      </c>
      <c r="E13" s="44" t="s">
        <v>56</v>
      </c>
      <c r="F13" s="91">
        <f>D13*C13</f>
        <v>12420</v>
      </c>
      <c r="G13" s="30">
        <v>12</v>
      </c>
      <c r="H13" s="45">
        <f>G13*C13</f>
        <v>9315</v>
      </c>
      <c r="I13" s="30">
        <v>12</v>
      </c>
      <c r="J13" s="86">
        <v>9315</v>
      </c>
      <c r="K13" s="30">
        <v>12</v>
      </c>
      <c r="L13" s="45">
        <v>9315</v>
      </c>
      <c r="M13" s="30">
        <v>3</v>
      </c>
      <c r="N13" s="45">
        <v>9315</v>
      </c>
    </row>
    <row r="14" spans="1:14" s="47" customFormat="1" ht="29.25" customHeight="1">
      <c r="A14" s="30">
        <v>3</v>
      </c>
      <c r="B14" s="211" t="s">
        <v>365</v>
      </c>
      <c r="C14" s="94"/>
      <c r="D14" s="43"/>
      <c r="E14" s="44"/>
      <c r="F14" s="91"/>
      <c r="G14" s="30"/>
      <c r="H14" s="89"/>
      <c r="I14" s="30"/>
      <c r="J14" s="45"/>
      <c r="K14" s="30"/>
      <c r="L14" s="45"/>
      <c r="M14" s="30"/>
      <c r="N14" s="45"/>
    </row>
    <row r="15" spans="1:14" s="47" customFormat="1" ht="29.25" customHeight="1">
      <c r="A15" s="30"/>
      <c r="B15" s="146" t="s">
        <v>350</v>
      </c>
      <c r="C15" s="127">
        <v>150</v>
      </c>
      <c r="D15" s="126">
        <v>3</v>
      </c>
      <c r="E15" s="44" t="s">
        <v>56</v>
      </c>
      <c r="F15" s="91">
        <f>C15*D15</f>
        <v>450</v>
      </c>
      <c r="G15" s="30"/>
      <c r="H15" s="90"/>
      <c r="I15" s="30"/>
      <c r="J15" s="45"/>
      <c r="K15" s="30"/>
      <c r="L15" s="45"/>
      <c r="M15" s="30"/>
      <c r="N15" s="45"/>
    </row>
    <row r="16" spans="1:14" s="47" customFormat="1" ht="40.5" customHeight="1">
      <c r="A16" s="30"/>
      <c r="B16" s="146" t="s">
        <v>351</v>
      </c>
      <c r="C16" s="127">
        <v>150</v>
      </c>
      <c r="D16" s="126">
        <v>3</v>
      </c>
      <c r="E16" s="44" t="s">
        <v>56</v>
      </c>
      <c r="F16" s="91">
        <f aca="true" t="shared" si="0" ref="F16:F27">C16*D16</f>
        <v>450</v>
      </c>
      <c r="G16" s="30"/>
      <c r="H16" s="90"/>
      <c r="I16" s="30"/>
      <c r="J16" s="45"/>
      <c r="K16" s="30"/>
      <c r="L16" s="45"/>
      <c r="M16" s="30"/>
      <c r="N16" s="45"/>
    </row>
    <row r="17" spans="1:14" s="47" customFormat="1" ht="40.5" customHeight="1">
      <c r="A17" s="30"/>
      <c r="B17" s="146" t="s">
        <v>352</v>
      </c>
      <c r="C17" s="127">
        <v>900</v>
      </c>
      <c r="D17" s="126">
        <v>6</v>
      </c>
      <c r="E17" s="44" t="s">
        <v>56</v>
      </c>
      <c r="F17" s="91">
        <f t="shared" si="0"/>
        <v>5400</v>
      </c>
      <c r="G17" s="30"/>
      <c r="H17" s="90"/>
      <c r="I17" s="30"/>
      <c r="J17" s="45"/>
      <c r="K17" s="30"/>
      <c r="L17" s="45"/>
      <c r="M17" s="30"/>
      <c r="N17" s="45"/>
    </row>
    <row r="18" spans="1:14" s="47" customFormat="1" ht="40.5" customHeight="1">
      <c r="A18" s="30"/>
      <c r="B18" s="146" t="s">
        <v>353</v>
      </c>
      <c r="C18" s="127">
        <v>200</v>
      </c>
      <c r="D18" s="126">
        <v>6</v>
      </c>
      <c r="E18" s="44" t="s">
        <v>56</v>
      </c>
      <c r="F18" s="91">
        <f t="shared" si="0"/>
        <v>1200</v>
      </c>
      <c r="G18" s="30"/>
      <c r="H18" s="90"/>
      <c r="I18" s="30"/>
      <c r="J18" s="45"/>
      <c r="K18" s="30"/>
      <c r="L18" s="45"/>
      <c r="M18" s="30"/>
      <c r="N18" s="45"/>
    </row>
    <row r="19" spans="1:14" s="47" customFormat="1" ht="40.5" customHeight="1">
      <c r="A19" s="30"/>
      <c r="B19" s="146" t="s">
        <v>354</v>
      </c>
      <c r="C19" s="127">
        <v>650</v>
      </c>
      <c r="D19" s="126">
        <v>4</v>
      </c>
      <c r="E19" s="44" t="s">
        <v>56</v>
      </c>
      <c r="F19" s="91">
        <f t="shared" si="0"/>
        <v>2600</v>
      </c>
      <c r="G19" s="30"/>
      <c r="H19" s="90"/>
      <c r="I19" s="30"/>
      <c r="J19" s="45"/>
      <c r="K19" s="30"/>
      <c r="L19" s="45"/>
      <c r="M19" s="30"/>
      <c r="N19" s="45"/>
    </row>
    <row r="20" spans="1:14" s="47" customFormat="1" ht="40.5" customHeight="1">
      <c r="A20" s="30"/>
      <c r="B20" s="146" t="s">
        <v>355</v>
      </c>
      <c r="C20" s="127">
        <v>235</v>
      </c>
      <c r="D20" s="126">
        <v>12</v>
      </c>
      <c r="E20" s="44" t="s">
        <v>56</v>
      </c>
      <c r="F20" s="91">
        <f t="shared" si="0"/>
        <v>2820</v>
      </c>
      <c r="G20" s="30"/>
      <c r="H20" s="90"/>
      <c r="I20" s="30"/>
      <c r="J20" s="45"/>
      <c r="K20" s="30"/>
      <c r="L20" s="45"/>
      <c r="M20" s="30"/>
      <c r="N20" s="45"/>
    </row>
    <row r="21" spans="1:14" s="47" customFormat="1" ht="40.5" customHeight="1">
      <c r="A21" s="30"/>
      <c r="B21" s="146" t="s">
        <v>356</v>
      </c>
      <c r="C21" s="127">
        <v>800</v>
      </c>
      <c r="D21" s="126">
        <v>4</v>
      </c>
      <c r="E21" s="44" t="s">
        <v>56</v>
      </c>
      <c r="F21" s="91">
        <f t="shared" si="0"/>
        <v>3200</v>
      </c>
      <c r="G21" s="30"/>
      <c r="H21" s="90"/>
      <c r="I21" s="30"/>
      <c r="J21" s="45"/>
      <c r="K21" s="30"/>
      <c r="L21" s="45"/>
      <c r="M21" s="30"/>
      <c r="N21" s="45"/>
    </row>
    <row r="22" spans="1:14" s="47" customFormat="1" ht="40.5" customHeight="1">
      <c r="A22" s="30"/>
      <c r="B22" s="146" t="s">
        <v>357</v>
      </c>
      <c r="C22" s="127">
        <v>2000</v>
      </c>
      <c r="D22" s="126">
        <v>4</v>
      </c>
      <c r="E22" s="44" t="s">
        <v>56</v>
      </c>
      <c r="F22" s="91">
        <f t="shared" si="0"/>
        <v>8000</v>
      </c>
      <c r="G22" s="30"/>
      <c r="H22" s="90"/>
      <c r="I22" s="30"/>
      <c r="J22" s="45"/>
      <c r="K22" s="30"/>
      <c r="L22" s="45"/>
      <c r="M22" s="30"/>
      <c r="N22" s="45"/>
    </row>
    <row r="23" spans="1:14" s="47" customFormat="1" ht="40.5" customHeight="1">
      <c r="A23" s="30"/>
      <c r="B23" s="146" t="s">
        <v>358</v>
      </c>
      <c r="C23" s="127">
        <v>3000</v>
      </c>
      <c r="D23" s="126">
        <v>9</v>
      </c>
      <c r="E23" s="44" t="s">
        <v>56</v>
      </c>
      <c r="F23" s="91">
        <f t="shared" si="0"/>
        <v>27000</v>
      </c>
      <c r="G23" s="30"/>
      <c r="H23" s="90"/>
      <c r="I23" s="30"/>
      <c r="J23" s="45"/>
      <c r="K23" s="30"/>
      <c r="L23" s="45"/>
      <c r="M23" s="30"/>
      <c r="N23" s="45"/>
    </row>
    <row r="24" spans="1:14" s="47" customFormat="1" ht="40.5" customHeight="1">
      <c r="A24" s="30"/>
      <c r="B24" s="146" t="s">
        <v>359</v>
      </c>
      <c r="C24" s="127">
        <v>1500</v>
      </c>
      <c r="D24" s="126">
        <v>10</v>
      </c>
      <c r="E24" s="44" t="s">
        <v>56</v>
      </c>
      <c r="F24" s="91">
        <f t="shared" si="0"/>
        <v>15000</v>
      </c>
      <c r="G24" s="30"/>
      <c r="H24" s="90"/>
      <c r="I24" s="30"/>
      <c r="J24" s="45"/>
      <c r="K24" s="30"/>
      <c r="L24" s="45"/>
      <c r="M24" s="30"/>
      <c r="N24" s="45"/>
    </row>
    <row r="25" spans="1:14" s="47" customFormat="1" ht="40.5" customHeight="1">
      <c r="A25" s="30"/>
      <c r="B25" s="146" t="s">
        <v>360</v>
      </c>
      <c r="C25" s="127">
        <v>200</v>
      </c>
      <c r="D25" s="126">
        <v>5</v>
      </c>
      <c r="E25" s="44" t="s">
        <v>56</v>
      </c>
      <c r="F25" s="91">
        <f t="shared" si="0"/>
        <v>1000</v>
      </c>
      <c r="G25" s="30"/>
      <c r="H25" s="90"/>
      <c r="I25" s="30"/>
      <c r="J25" s="45"/>
      <c r="K25" s="30"/>
      <c r="L25" s="45"/>
      <c r="M25" s="30"/>
      <c r="N25" s="45"/>
    </row>
    <row r="26" spans="1:14" s="47" customFormat="1" ht="40.5" customHeight="1">
      <c r="A26" s="30"/>
      <c r="B26" s="146" t="s">
        <v>361</v>
      </c>
      <c r="C26" s="127">
        <v>5000</v>
      </c>
      <c r="D26" s="126">
        <v>2</v>
      </c>
      <c r="E26" s="44" t="s">
        <v>56</v>
      </c>
      <c r="F26" s="91">
        <f t="shared" si="0"/>
        <v>10000</v>
      </c>
      <c r="G26" s="30"/>
      <c r="H26" s="90"/>
      <c r="I26" s="30"/>
      <c r="J26" s="45"/>
      <c r="K26" s="30"/>
      <c r="L26" s="45"/>
      <c r="M26" s="30"/>
      <c r="N26" s="45"/>
    </row>
    <row r="27" spans="1:14" s="47" customFormat="1" ht="40.5" customHeight="1">
      <c r="A27" s="30"/>
      <c r="B27" s="146" t="s">
        <v>362</v>
      </c>
      <c r="C27" s="127">
        <v>800</v>
      </c>
      <c r="D27" s="126">
        <v>2</v>
      </c>
      <c r="E27" s="44" t="s">
        <v>56</v>
      </c>
      <c r="F27" s="91">
        <f t="shared" si="0"/>
        <v>1600</v>
      </c>
      <c r="G27" s="30"/>
      <c r="H27" s="90"/>
      <c r="I27" s="30"/>
      <c r="J27" s="45"/>
      <c r="K27" s="30"/>
      <c r="L27" s="45"/>
      <c r="M27" s="30"/>
      <c r="N27" s="45"/>
    </row>
    <row r="28" spans="1:14" s="47" customFormat="1" ht="40.5" customHeight="1">
      <c r="A28" s="30"/>
      <c r="B28" s="146" t="s">
        <v>363</v>
      </c>
      <c r="C28" s="127">
        <v>800</v>
      </c>
      <c r="D28" s="126">
        <v>2</v>
      </c>
      <c r="E28" s="44" t="s">
        <v>56</v>
      </c>
      <c r="F28" s="91">
        <f>C28*D28</f>
        <v>1600</v>
      </c>
      <c r="G28" s="30"/>
      <c r="H28" s="90"/>
      <c r="I28" s="30"/>
      <c r="J28" s="45"/>
      <c r="K28" s="30"/>
      <c r="L28" s="45"/>
      <c r="M28" s="30"/>
      <c r="N28" s="45"/>
    </row>
    <row r="29" spans="1:14" s="47" customFormat="1" ht="39" customHeight="1">
      <c r="A29" s="30"/>
      <c r="B29" s="146" t="s">
        <v>364</v>
      </c>
      <c r="C29" s="127">
        <v>1439.25</v>
      </c>
      <c r="D29" s="148" t="s">
        <v>118</v>
      </c>
      <c r="E29" s="44"/>
      <c r="F29" s="91">
        <f>C29</f>
        <v>1439.25</v>
      </c>
      <c r="G29" s="30"/>
      <c r="H29" s="91"/>
      <c r="I29" s="30"/>
      <c r="J29" s="45"/>
      <c r="K29" s="30"/>
      <c r="L29" s="45"/>
      <c r="M29" s="30"/>
      <c r="N29" s="45"/>
    </row>
    <row r="30" spans="1:14" s="47" customFormat="1" ht="39" customHeight="1">
      <c r="A30" s="30"/>
      <c r="B30" s="146"/>
      <c r="C30" s="92"/>
      <c r="D30" s="43"/>
      <c r="E30" s="44"/>
      <c r="F30" s="91"/>
      <c r="G30" s="30"/>
      <c r="H30" s="91"/>
      <c r="I30" s="30"/>
      <c r="J30" s="45"/>
      <c r="K30" s="30"/>
      <c r="L30" s="112"/>
      <c r="M30" s="30"/>
      <c r="N30" s="45"/>
    </row>
    <row r="31" spans="1:14" s="47" customFormat="1" ht="39" customHeight="1">
      <c r="A31" s="30"/>
      <c r="B31" s="146"/>
      <c r="C31" s="92"/>
      <c r="D31" s="43"/>
      <c r="E31" s="44"/>
      <c r="F31" s="91"/>
      <c r="G31" s="30"/>
      <c r="H31" s="91"/>
      <c r="I31" s="30"/>
      <c r="J31" s="45"/>
      <c r="K31" s="30"/>
      <c r="L31" s="112"/>
      <c r="M31" s="30"/>
      <c r="N31" s="45"/>
    </row>
    <row r="32" spans="1:14" s="47" customFormat="1" ht="39" customHeight="1">
      <c r="A32" s="30"/>
      <c r="B32" s="146"/>
      <c r="C32" s="92"/>
      <c r="D32" s="43"/>
      <c r="E32" s="44"/>
      <c r="F32" s="91"/>
      <c r="G32" s="30"/>
      <c r="H32" s="91"/>
      <c r="I32" s="30"/>
      <c r="J32" s="45"/>
      <c r="K32" s="30"/>
      <c r="L32" s="112"/>
      <c r="M32" s="30"/>
      <c r="N32" s="45"/>
    </row>
    <row r="33" spans="1:14" s="47" customFormat="1" ht="39" customHeight="1">
      <c r="A33" s="30"/>
      <c r="B33" s="146"/>
      <c r="C33" s="92"/>
      <c r="D33" s="43"/>
      <c r="E33" s="44"/>
      <c r="F33" s="91"/>
      <c r="G33" s="30"/>
      <c r="H33" s="91"/>
      <c r="I33" s="30"/>
      <c r="J33" s="45"/>
      <c r="K33" s="30"/>
      <c r="L33" s="112"/>
      <c r="M33" s="30"/>
      <c r="N33" s="45"/>
    </row>
    <row r="34" spans="1:14" s="47" customFormat="1" ht="39" customHeight="1">
      <c r="A34" s="30"/>
      <c r="B34" s="146"/>
      <c r="C34" s="92"/>
      <c r="D34" s="43"/>
      <c r="E34" s="44"/>
      <c r="F34" s="91"/>
      <c r="G34" s="30"/>
      <c r="H34" s="91"/>
      <c r="I34" s="30"/>
      <c r="J34" s="45"/>
      <c r="K34" s="30"/>
      <c r="L34" s="112"/>
      <c r="M34" s="30"/>
      <c r="N34" s="45"/>
    </row>
    <row r="35" spans="1:14" s="47" customFormat="1" ht="39" customHeight="1">
      <c r="A35" s="30"/>
      <c r="B35" s="146"/>
      <c r="C35" s="92"/>
      <c r="D35" s="43"/>
      <c r="E35" s="44"/>
      <c r="F35" s="91"/>
      <c r="G35" s="30"/>
      <c r="H35" s="91"/>
      <c r="I35" s="30"/>
      <c r="J35" s="45"/>
      <c r="K35" s="30"/>
      <c r="L35" s="112"/>
      <c r="M35" s="30"/>
      <c r="N35" s="45"/>
    </row>
    <row r="36" spans="1:14" s="47" customFormat="1" ht="39" customHeight="1">
      <c r="A36" s="30"/>
      <c r="B36" s="110"/>
      <c r="C36" s="92"/>
      <c r="D36" s="43"/>
      <c r="E36" s="44"/>
      <c r="F36" s="91"/>
      <c r="G36" s="30"/>
      <c r="H36" s="91"/>
      <c r="I36" s="30"/>
      <c r="J36" s="45"/>
      <c r="K36" s="30"/>
      <c r="L36" s="112"/>
      <c r="M36" s="30"/>
      <c r="N36" s="45"/>
    </row>
    <row r="37" spans="1:14" s="47" customFormat="1" ht="39" customHeight="1">
      <c r="A37" s="30"/>
      <c r="B37" s="115"/>
      <c r="C37" s="92"/>
      <c r="D37" s="43"/>
      <c r="E37" s="44"/>
      <c r="F37" s="91"/>
      <c r="G37" s="30"/>
      <c r="H37" s="91"/>
      <c r="I37" s="30"/>
      <c r="J37" s="45"/>
      <c r="K37" s="30"/>
      <c r="L37" s="112"/>
      <c r="M37" s="30"/>
      <c r="N37" s="45"/>
    </row>
    <row r="38" spans="1:14" s="47" customFormat="1" ht="39" customHeight="1">
      <c r="A38" s="30"/>
      <c r="B38" s="115"/>
      <c r="C38" s="92"/>
      <c r="D38" s="43"/>
      <c r="E38" s="44"/>
      <c r="F38" s="91"/>
      <c r="G38" s="30"/>
      <c r="H38" s="91"/>
      <c r="I38" s="30"/>
      <c r="J38" s="45"/>
      <c r="K38" s="30"/>
      <c r="L38" s="112"/>
      <c r="M38" s="30"/>
      <c r="N38" s="45"/>
    </row>
    <row r="39" spans="1:14" s="47" customFormat="1" ht="39" customHeight="1">
      <c r="A39" s="30"/>
      <c r="B39" s="115"/>
      <c r="C39" s="92"/>
      <c r="D39" s="43"/>
      <c r="E39" s="44"/>
      <c r="F39" s="91"/>
      <c r="G39" s="30"/>
      <c r="H39" s="91"/>
      <c r="I39" s="30"/>
      <c r="J39" s="45"/>
      <c r="K39" s="30"/>
      <c r="L39" s="112"/>
      <c r="M39" s="30"/>
      <c r="N39" s="45"/>
    </row>
    <row r="40" spans="1:14" s="47" customFormat="1" ht="27.75" customHeight="1">
      <c r="A40" s="30"/>
      <c r="B40" s="88"/>
      <c r="C40" s="92"/>
      <c r="D40" s="43"/>
      <c r="E40" s="44"/>
      <c r="F40" s="91"/>
      <c r="G40" s="30"/>
      <c r="H40" s="45"/>
      <c r="I40" s="30"/>
      <c r="J40" s="45"/>
      <c r="K40" s="30"/>
      <c r="L40" s="86"/>
      <c r="M40" s="30"/>
      <c r="N40" s="45"/>
    </row>
    <row r="41" spans="1:14" s="47" customFormat="1" ht="15" customHeight="1">
      <c r="A41" s="30" t="s">
        <v>31</v>
      </c>
      <c r="B41" s="40"/>
      <c r="C41" s="41"/>
      <c r="D41" s="41">
        <f aca="true" t="shared" si="1" ref="D41:N41">SUM(D11:D40)</f>
        <v>89</v>
      </c>
      <c r="E41" s="41">
        <f t="shared" si="1"/>
        <v>0</v>
      </c>
      <c r="F41" s="41">
        <f t="shared" si="1"/>
        <v>164179.25</v>
      </c>
      <c r="G41" s="41">
        <f t="shared" si="1"/>
        <v>13</v>
      </c>
      <c r="H41" s="41">
        <f t="shared" si="1"/>
        <v>79315</v>
      </c>
      <c r="I41" s="41">
        <f t="shared" si="1"/>
        <v>12</v>
      </c>
      <c r="J41" s="41">
        <f t="shared" si="1"/>
        <v>9315</v>
      </c>
      <c r="K41" s="41">
        <f t="shared" si="1"/>
        <v>12</v>
      </c>
      <c r="L41" s="41">
        <f t="shared" si="1"/>
        <v>9315</v>
      </c>
      <c r="M41" s="41">
        <f t="shared" si="1"/>
        <v>3</v>
      </c>
      <c r="N41" s="41">
        <f t="shared" si="1"/>
        <v>9315</v>
      </c>
    </row>
    <row r="42" spans="1:14" ht="12.75">
      <c r="A42" s="6"/>
      <c r="B42" s="13"/>
      <c r="C42" s="54"/>
      <c r="D42" s="32"/>
      <c r="E42" s="33"/>
      <c r="F42" s="34"/>
      <c r="G42" s="34"/>
      <c r="H42" s="13"/>
      <c r="I42" s="13"/>
      <c r="J42" s="13"/>
      <c r="K42" s="13"/>
      <c r="L42" s="13"/>
      <c r="M42" s="13"/>
      <c r="N42" s="14"/>
    </row>
    <row r="43" spans="1:14" ht="12.75">
      <c r="A43" s="35"/>
      <c r="B43" s="34" t="s">
        <v>22</v>
      </c>
      <c r="C43" s="55"/>
      <c r="D43" s="36"/>
      <c r="E43" s="37"/>
      <c r="F43" s="34"/>
      <c r="G43" s="34"/>
      <c r="H43" s="34"/>
      <c r="I43" s="34"/>
      <c r="J43" s="34"/>
      <c r="K43" s="34"/>
      <c r="L43" s="34"/>
      <c r="M43" s="34"/>
      <c r="N43" s="38"/>
    </row>
    <row r="44" spans="1:14" ht="12.75">
      <c r="A44" s="35"/>
      <c r="B44" s="34"/>
      <c r="C44" s="55"/>
      <c r="D44" s="36"/>
      <c r="E44" s="37"/>
      <c r="F44" s="34"/>
      <c r="G44" s="34"/>
      <c r="H44" s="34" t="s">
        <v>23</v>
      </c>
      <c r="I44" s="34"/>
      <c r="J44" s="245" t="s">
        <v>194</v>
      </c>
      <c r="K44" s="245"/>
      <c r="L44" s="245"/>
      <c r="M44" s="34"/>
      <c r="N44" s="38"/>
    </row>
    <row r="45" spans="1:14" ht="12.75">
      <c r="A45" s="35"/>
      <c r="B45" s="34"/>
      <c r="C45" s="55"/>
      <c r="D45" s="36"/>
      <c r="E45" s="37"/>
      <c r="F45" s="34"/>
      <c r="G45" s="34"/>
      <c r="H45" s="34"/>
      <c r="I45" s="34"/>
      <c r="J45" s="246" t="s">
        <v>24</v>
      </c>
      <c r="K45" s="246"/>
      <c r="L45" s="246"/>
      <c r="M45" s="34"/>
      <c r="N45" s="38"/>
    </row>
    <row r="46" spans="1:14" ht="12.75">
      <c r="A46" s="18"/>
      <c r="B46" s="20"/>
      <c r="C46" s="50"/>
      <c r="D46" s="16"/>
      <c r="E46" s="17"/>
      <c r="F46" s="20"/>
      <c r="G46" s="20"/>
      <c r="H46" s="20"/>
      <c r="I46" s="20"/>
      <c r="J46" s="20"/>
      <c r="K46" s="20"/>
      <c r="L46" s="20"/>
      <c r="M46" s="20"/>
      <c r="N46" s="19"/>
    </row>
    <row r="47" ht="12.75"/>
    <row r="48" ht="12.75"/>
    <row r="49" ht="12.75"/>
  </sheetData>
  <sheetProtection/>
  <mergeCells count="10">
    <mergeCell ref="J44:L44"/>
    <mergeCell ref="J45:L45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52"/>
  <sheetViews>
    <sheetView zoomScale="85" zoomScaleNormal="85" zoomScaleSheetLayoutView="96" zoomScalePageLayoutView="0" workbookViewId="0" topLeftCell="A22">
      <selection activeCell="F17" sqref="F17"/>
    </sheetView>
  </sheetViews>
  <sheetFormatPr defaultColWidth="9.140625" defaultRowHeight="12.75"/>
  <cols>
    <col min="1" max="1" width="10.7109375" style="1" customWidth="1"/>
    <col min="2" max="2" width="31.1406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ht="12.75">
      <c r="A1" s="1" t="s">
        <v>33</v>
      </c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346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3:6" ht="12.75">
      <c r="C4" s="48"/>
      <c r="D4" s="3"/>
      <c r="E4" s="4"/>
      <c r="F4" s="2"/>
    </row>
    <row r="5" spans="1:5" ht="12.75">
      <c r="A5" s="5" t="s">
        <v>29</v>
      </c>
      <c r="B5" s="5"/>
      <c r="C5" s="48" t="s">
        <v>105</v>
      </c>
      <c r="D5" s="3"/>
      <c r="E5" s="4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50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s="47" customFormat="1" ht="26.25" customHeight="1">
      <c r="A11" s="30">
        <v>1</v>
      </c>
      <c r="B11" s="123" t="s">
        <v>55</v>
      </c>
      <c r="C11" s="86"/>
      <c r="D11" s="98"/>
      <c r="E11" s="44"/>
      <c r="F11" s="95"/>
      <c r="G11" s="99"/>
      <c r="H11" s="86"/>
      <c r="I11" s="99"/>
      <c r="J11" s="86"/>
      <c r="K11" s="99"/>
      <c r="L11" s="86"/>
      <c r="M11" s="99"/>
      <c r="N11" s="86"/>
    </row>
    <row r="12" spans="1:14" s="47" customFormat="1" ht="20.25" customHeight="1">
      <c r="A12" s="30"/>
      <c r="B12" s="141" t="s">
        <v>107</v>
      </c>
      <c r="C12" s="143">
        <v>130000</v>
      </c>
      <c r="D12" s="98">
        <v>1</v>
      </c>
      <c r="E12" s="44" t="s">
        <v>110</v>
      </c>
      <c r="F12" s="143">
        <v>130000</v>
      </c>
      <c r="G12" s="99">
        <v>1</v>
      </c>
      <c r="H12" s="143">
        <v>130000</v>
      </c>
      <c r="I12" s="99"/>
      <c r="J12" s="86"/>
      <c r="K12" s="99"/>
      <c r="L12" s="86"/>
      <c r="M12" s="99"/>
      <c r="N12" s="86"/>
    </row>
    <row r="13" spans="1:14" s="47" customFormat="1" ht="19.5" customHeight="1">
      <c r="A13" s="30"/>
      <c r="B13" s="141" t="s">
        <v>108</v>
      </c>
      <c r="C13" s="144">
        <v>5000</v>
      </c>
      <c r="D13" s="98">
        <v>1</v>
      </c>
      <c r="E13" s="44" t="s">
        <v>110</v>
      </c>
      <c r="F13" s="144">
        <v>5000</v>
      </c>
      <c r="G13" s="99">
        <v>1</v>
      </c>
      <c r="H13" s="144">
        <v>5000</v>
      </c>
      <c r="I13" s="99"/>
      <c r="J13" s="86"/>
      <c r="K13" s="99"/>
      <c r="L13" s="86"/>
      <c r="M13" s="99"/>
      <c r="N13" s="86"/>
    </row>
    <row r="14" spans="1:14" s="47" customFormat="1" ht="24" customHeight="1">
      <c r="A14" s="30"/>
      <c r="B14" s="142" t="s">
        <v>109</v>
      </c>
      <c r="C14" s="144">
        <v>3800</v>
      </c>
      <c r="D14" s="98">
        <v>1</v>
      </c>
      <c r="E14" s="44" t="s">
        <v>110</v>
      </c>
      <c r="F14" s="144">
        <v>3800</v>
      </c>
      <c r="G14" s="99">
        <v>1</v>
      </c>
      <c r="H14" s="145">
        <v>3800</v>
      </c>
      <c r="I14" s="99"/>
      <c r="J14" s="86"/>
      <c r="K14" s="99"/>
      <c r="L14" s="86"/>
      <c r="M14" s="99"/>
      <c r="N14" s="86"/>
    </row>
    <row r="15" spans="1:14" s="47" customFormat="1" ht="22.5" customHeight="1">
      <c r="A15" s="30">
        <v>2</v>
      </c>
      <c r="B15" s="147" t="s">
        <v>89</v>
      </c>
      <c r="C15" s="42"/>
      <c r="D15" s="98"/>
      <c r="E15" s="44"/>
      <c r="F15" s="95"/>
      <c r="G15" s="99"/>
      <c r="H15" s="86"/>
      <c r="I15" s="99"/>
      <c r="J15" s="86"/>
      <c r="K15" s="99"/>
      <c r="L15" s="86"/>
      <c r="M15" s="99"/>
      <c r="N15" s="86"/>
    </row>
    <row r="16" spans="1:14" s="47" customFormat="1" ht="29.25" customHeight="1">
      <c r="A16" s="30"/>
      <c r="B16" s="146" t="s">
        <v>111</v>
      </c>
      <c r="C16" s="127">
        <v>6000</v>
      </c>
      <c r="D16" s="126">
        <v>1</v>
      </c>
      <c r="E16" s="126" t="s">
        <v>61</v>
      </c>
      <c r="F16" s="127">
        <f aca="true" t="shared" si="0" ref="F16:F21">C16*D16</f>
        <v>6000</v>
      </c>
      <c r="G16" s="99">
        <v>1</v>
      </c>
      <c r="H16" s="149" t="s">
        <v>103</v>
      </c>
      <c r="I16" s="99"/>
      <c r="J16" s="86"/>
      <c r="K16" s="99"/>
      <c r="L16" s="86"/>
      <c r="M16" s="99"/>
      <c r="N16" s="86"/>
    </row>
    <row r="17" spans="1:14" s="47" customFormat="1" ht="19.5" customHeight="1">
      <c r="A17" s="30"/>
      <c r="B17" s="146" t="s">
        <v>112</v>
      </c>
      <c r="C17" s="127">
        <v>1900</v>
      </c>
      <c r="D17" s="126">
        <v>8</v>
      </c>
      <c r="E17" s="126" t="s">
        <v>117</v>
      </c>
      <c r="F17" s="127">
        <f t="shared" si="0"/>
        <v>15200</v>
      </c>
      <c r="G17" s="99">
        <v>4</v>
      </c>
      <c r="H17" s="86">
        <f>G17*C17*D17</f>
        <v>60800</v>
      </c>
      <c r="I17" s="99">
        <v>2</v>
      </c>
      <c r="J17" s="86">
        <v>30400</v>
      </c>
      <c r="K17" s="99">
        <v>4</v>
      </c>
      <c r="L17" s="149" t="s">
        <v>119</v>
      </c>
      <c r="M17" s="99">
        <v>2</v>
      </c>
      <c r="N17" s="86">
        <v>30400</v>
      </c>
    </row>
    <row r="18" spans="1:14" s="47" customFormat="1" ht="24" customHeight="1">
      <c r="A18" s="30"/>
      <c r="B18" s="146" t="s">
        <v>113</v>
      </c>
      <c r="C18" s="127">
        <v>3600</v>
      </c>
      <c r="D18" s="126">
        <v>8</v>
      </c>
      <c r="E18" s="126" t="s">
        <v>117</v>
      </c>
      <c r="F18" s="127">
        <f t="shared" si="0"/>
        <v>28800</v>
      </c>
      <c r="G18" s="99">
        <v>4</v>
      </c>
      <c r="H18" s="86">
        <f>G18*C18</f>
        <v>14400</v>
      </c>
      <c r="I18" s="99">
        <v>2</v>
      </c>
      <c r="J18" s="149" t="s">
        <v>121</v>
      </c>
      <c r="K18" s="99">
        <v>4</v>
      </c>
      <c r="L18" s="149" t="s">
        <v>120</v>
      </c>
      <c r="M18" s="99">
        <v>2</v>
      </c>
      <c r="N18" s="149" t="s">
        <v>121</v>
      </c>
    </row>
    <row r="19" spans="1:14" s="47" customFormat="1" ht="23.25" customHeight="1">
      <c r="A19" s="30"/>
      <c r="B19" s="146" t="s">
        <v>114</v>
      </c>
      <c r="C19" s="127">
        <v>20000</v>
      </c>
      <c r="D19" s="126">
        <v>2</v>
      </c>
      <c r="E19" s="148" t="s">
        <v>118</v>
      </c>
      <c r="F19" s="127">
        <f t="shared" si="0"/>
        <v>40000</v>
      </c>
      <c r="G19" s="99">
        <v>2</v>
      </c>
      <c r="H19" s="150" t="s">
        <v>122</v>
      </c>
      <c r="I19" s="99"/>
      <c r="J19" s="91"/>
      <c r="K19" s="99"/>
      <c r="L19" s="91"/>
      <c r="M19" s="99"/>
      <c r="N19" s="91"/>
    </row>
    <row r="20" spans="1:14" s="47" customFormat="1" ht="22.5" customHeight="1">
      <c r="A20" s="30"/>
      <c r="B20" s="146" t="s">
        <v>115</v>
      </c>
      <c r="C20" s="127">
        <v>20000</v>
      </c>
      <c r="D20" s="126">
        <v>1</v>
      </c>
      <c r="E20" s="126"/>
      <c r="F20" s="127">
        <f t="shared" si="0"/>
        <v>20000</v>
      </c>
      <c r="G20" s="99">
        <v>1</v>
      </c>
      <c r="H20" s="149" t="s">
        <v>84</v>
      </c>
      <c r="I20" s="99"/>
      <c r="J20" s="86"/>
      <c r="K20" s="99"/>
      <c r="L20" s="86"/>
      <c r="M20" s="99"/>
      <c r="N20" s="86"/>
    </row>
    <row r="21" spans="1:14" s="47" customFormat="1" ht="22.5" customHeight="1">
      <c r="A21" s="30"/>
      <c r="B21" s="146" t="s">
        <v>116</v>
      </c>
      <c r="C21" s="127">
        <v>10000</v>
      </c>
      <c r="D21" s="126">
        <v>4</v>
      </c>
      <c r="E21" s="126" t="s">
        <v>110</v>
      </c>
      <c r="F21" s="127">
        <f t="shared" si="0"/>
        <v>40000</v>
      </c>
      <c r="G21" s="99">
        <v>3</v>
      </c>
      <c r="H21" s="149" t="s">
        <v>123</v>
      </c>
      <c r="I21" s="99"/>
      <c r="J21" s="86"/>
      <c r="K21" s="99"/>
      <c r="L21" s="86"/>
      <c r="M21" s="99"/>
      <c r="N21" s="86"/>
    </row>
    <row r="22" spans="1:14" s="47" customFormat="1" ht="18.75" customHeight="1">
      <c r="A22" s="30">
        <v>3</v>
      </c>
      <c r="B22" s="147" t="s">
        <v>99</v>
      </c>
      <c r="C22" s="46"/>
      <c r="D22" s="98"/>
      <c r="E22" s="44"/>
      <c r="F22" s="95"/>
      <c r="G22" s="99"/>
      <c r="H22" s="86"/>
      <c r="I22" s="99"/>
      <c r="J22" s="86"/>
      <c r="K22" s="99"/>
      <c r="L22" s="86"/>
      <c r="M22" s="99"/>
      <c r="N22" s="86"/>
    </row>
    <row r="23" spans="1:14" s="47" customFormat="1" ht="18.75" customHeight="1">
      <c r="A23" s="30"/>
      <c r="B23" s="151" t="s">
        <v>124</v>
      </c>
      <c r="C23" s="127">
        <v>15000</v>
      </c>
      <c r="D23" s="125">
        <v>12</v>
      </c>
      <c r="E23" s="152" t="s">
        <v>56</v>
      </c>
      <c r="F23" s="129">
        <f>C23*D23</f>
        <v>180000</v>
      </c>
      <c r="G23" s="99">
        <v>3</v>
      </c>
      <c r="H23" s="86">
        <f>G23*C23</f>
        <v>45000</v>
      </c>
      <c r="I23" s="99">
        <v>3</v>
      </c>
      <c r="J23" s="149" t="s">
        <v>126</v>
      </c>
      <c r="K23" s="99">
        <v>3</v>
      </c>
      <c r="L23" s="149" t="s">
        <v>126</v>
      </c>
      <c r="M23" s="99">
        <v>3</v>
      </c>
      <c r="N23" s="149" t="s">
        <v>126</v>
      </c>
    </row>
    <row r="24" spans="1:14" s="47" customFormat="1" ht="18.75" customHeight="1">
      <c r="A24" s="30"/>
      <c r="B24" s="151" t="s">
        <v>125</v>
      </c>
      <c r="C24" s="127">
        <v>10000</v>
      </c>
      <c r="D24" s="125">
        <v>12</v>
      </c>
      <c r="E24" s="152" t="s">
        <v>110</v>
      </c>
      <c r="F24" s="129">
        <f>C24*D24</f>
        <v>120000</v>
      </c>
      <c r="G24" s="99">
        <v>3</v>
      </c>
      <c r="H24" s="86">
        <f>G24*C24</f>
        <v>30000</v>
      </c>
      <c r="I24" s="99">
        <v>3</v>
      </c>
      <c r="J24" s="149" t="s">
        <v>123</v>
      </c>
      <c r="K24" s="99">
        <v>3</v>
      </c>
      <c r="L24" s="149" t="s">
        <v>123</v>
      </c>
      <c r="M24" s="99">
        <v>3</v>
      </c>
      <c r="N24" s="149" t="s">
        <v>123</v>
      </c>
    </row>
    <row r="25" spans="1:14" s="47" customFormat="1" ht="18.75" customHeight="1">
      <c r="A25" s="30"/>
      <c r="B25" s="87"/>
      <c r="C25" s="46"/>
      <c r="D25" s="98"/>
      <c r="E25" s="44"/>
      <c r="F25" s="95"/>
      <c r="G25" s="99"/>
      <c r="H25" s="86"/>
      <c r="I25" s="99"/>
      <c r="J25" s="86"/>
      <c r="K25" s="99"/>
      <c r="L25" s="86"/>
      <c r="M25" s="99"/>
      <c r="N25" s="86"/>
    </row>
    <row r="26" spans="1:14" s="47" customFormat="1" ht="18.75" customHeight="1">
      <c r="A26" s="30"/>
      <c r="B26" s="87"/>
      <c r="C26" s="46"/>
      <c r="D26" s="98"/>
      <c r="E26" s="44"/>
      <c r="F26" s="95"/>
      <c r="G26" s="99"/>
      <c r="H26" s="86"/>
      <c r="I26" s="99"/>
      <c r="J26" s="86"/>
      <c r="K26" s="99"/>
      <c r="L26" s="86"/>
      <c r="M26" s="99"/>
      <c r="N26" s="86"/>
    </row>
    <row r="27" spans="1:14" s="47" customFormat="1" ht="18.75" customHeight="1">
      <c r="A27" s="30"/>
      <c r="B27" s="87"/>
      <c r="C27" s="46"/>
      <c r="D27" s="98"/>
      <c r="E27" s="44"/>
      <c r="F27" s="95"/>
      <c r="G27" s="99"/>
      <c r="H27" s="86"/>
      <c r="I27" s="99"/>
      <c r="J27" s="86"/>
      <c r="K27" s="99"/>
      <c r="L27" s="86"/>
      <c r="M27" s="99"/>
      <c r="N27" s="86"/>
    </row>
    <row r="28" spans="1:14" s="47" customFormat="1" ht="18.75" customHeight="1">
      <c r="A28" s="30"/>
      <c r="B28" s="87"/>
      <c r="C28" s="46"/>
      <c r="D28" s="98"/>
      <c r="E28" s="44"/>
      <c r="F28" s="95"/>
      <c r="G28" s="99"/>
      <c r="H28" s="86"/>
      <c r="I28" s="99"/>
      <c r="J28" s="86"/>
      <c r="K28" s="99"/>
      <c r="L28" s="86"/>
      <c r="M28" s="99"/>
      <c r="N28" s="86"/>
    </row>
    <row r="29" spans="1:14" s="47" customFormat="1" ht="18.75" customHeight="1">
      <c r="A29" s="30"/>
      <c r="B29" s="87"/>
      <c r="C29" s="46"/>
      <c r="D29" s="98"/>
      <c r="E29" s="44"/>
      <c r="F29" s="95"/>
      <c r="G29" s="99"/>
      <c r="H29" s="86"/>
      <c r="I29" s="99"/>
      <c r="J29" s="86"/>
      <c r="K29" s="99"/>
      <c r="L29" s="86"/>
      <c r="M29" s="99"/>
      <c r="N29" s="86"/>
    </row>
    <row r="30" spans="1:14" s="47" customFormat="1" ht="30" customHeight="1">
      <c r="A30" s="30"/>
      <c r="B30" s="87"/>
      <c r="C30" s="46"/>
      <c r="D30" s="98"/>
      <c r="E30" s="44"/>
      <c r="F30" s="95"/>
      <c r="G30" s="99"/>
      <c r="H30" s="86"/>
      <c r="I30" s="99"/>
      <c r="J30" s="86"/>
      <c r="K30" s="99"/>
      <c r="L30" s="86"/>
      <c r="M30" s="99"/>
      <c r="N30" s="86"/>
    </row>
    <row r="31" spans="1:14" s="47" customFormat="1" ht="29.25" customHeight="1">
      <c r="A31" s="30"/>
      <c r="B31" s="87"/>
      <c r="C31" s="46"/>
      <c r="D31" s="98"/>
      <c r="E31" s="44"/>
      <c r="F31" s="95"/>
      <c r="G31" s="99"/>
      <c r="H31" s="86"/>
      <c r="I31" s="99"/>
      <c r="J31" s="86"/>
      <c r="K31" s="99"/>
      <c r="L31" s="86"/>
      <c r="M31" s="99"/>
      <c r="N31" s="86"/>
    </row>
    <row r="32" spans="1:14" s="47" customFormat="1" ht="18.75" customHeight="1">
      <c r="A32" s="30"/>
      <c r="B32" s="87"/>
      <c r="C32" s="46"/>
      <c r="D32" s="98"/>
      <c r="E32" s="44"/>
      <c r="F32" s="95"/>
      <c r="G32" s="99"/>
      <c r="H32" s="86"/>
      <c r="I32" s="99"/>
      <c r="J32" s="86"/>
      <c r="K32" s="99"/>
      <c r="L32" s="86"/>
      <c r="M32" s="99"/>
      <c r="N32" s="86"/>
    </row>
    <row r="33" spans="1:14" s="47" customFormat="1" ht="18.75" customHeight="1">
      <c r="A33" s="30"/>
      <c r="B33" s="87"/>
      <c r="C33" s="46"/>
      <c r="D33" s="98"/>
      <c r="E33" s="44"/>
      <c r="F33" s="95"/>
      <c r="G33" s="99"/>
      <c r="H33" s="86"/>
      <c r="I33" s="99"/>
      <c r="J33" s="86"/>
      <c r="K33" s="99"/>
      <c r="L33" s="86"/>
      <c r="M33" s="99"/>
      <c r="N33" s="86"/>
    </row>
    <row r="34" spans="1:14" s="47" customFormat="1" ht="18.75" customHeight="1">
      <c r="A34" s="30"/>
      <c r="B34" s="87"/>
      <c r="C34" s="46"/>
      <c r="D34" s="98"/>
      <c r="E34" s="44"/>
      <c r="F34" s="95"/>
      <c r="G34" s="99"/>
      <c r="H34" s="86"/>
      <c r="I34" s="99"/>
      <c r="J34" s="86"/>
      <c r="K34" s="99"/>
      <c r="L34" s="86"/>
      <c r="M34" s="99"/>
      <c r="N34" s="86"/>
    </row>
    <row r="35" spans="1:14" s="47" customFormat="1" ht="18.75" customHeight="1">
      <c r="A35" s="30"/>
      <c r="B35" s="87"/>
      <c r="C35" s="46"/>
      <c r="D35" s="98"/>
      <c r="E35" s="44"/>
      <c r="F35" s="95"/>
      <c r="G35" s="99"/>
      <c r="H35" s="86"/>
      <c r="I35" s="99"/>
      <c r="J35" s="86"/>
      <c r="K35" s="99"/>
      <c r="L35" s="86"/>
      <c r="M35" s="99"/>
      <c r="N35" s="86"/>
    </row>
    <row r="36" spans="1:14" s="47" customFormat="1" ht="18.75" customHeight="1">
      <c r="A36" s="30"/>
      <c r="B36" s="87"/>
      <c r="C36" s="46"/>
      <c r="D36" s="98"/>
      <c r="E36" s="44"/>
      <c r="F36" s="95"/>
      <c r="G36" s="99"/>
      <c r="H36" s="86"/>
      <c r="I36" s="99"/>
      <c r="J36" s="86"/>
      <c r="K36" s="99"/>
      <c r="L36" s="86"/>
      <c r="M36" s="99"/>
      <c r="N36" s="86"/>
    </row>
    <row r="37" spans="1:14" s="47" customFormat="1" ht="15" customHeight="1">
      <c r="A37" s="30" t="s">
        <v>31</v>
      </c>
      <c r="B37" s="40"/>
      <c r="C37" s="42">
        <f>C12+C13+C14+C16+C17+C18+C19+C20+C21+C23+C24</f>
        <v>225300</v>
      </c>
      <c r="D37" s="102">
        <f>SUM(D11:D36)</f>
        <v>51</v>
      </c>
      <c r="E37" s="102"/>
      <c r="F37" s="102">
        <f aca="true" t="shared" si="1" ref="F37:N37">SUM(F11:F36)</f>
        <v>588800</v>
      </c>
      <c r="G37" s="103">
        <f t="shared" si="1"/>
        <v>24</v>
      </c>
      <c r="H37" s="102">
        <f t="shared" si="1"/>
        <v>289000</v>
      </c>
      <c r="I37" s="103">
        <f t="shared" si="1"/>
        <v>10</v>
      </c>
      <c r="J37" s="102">
        <f t="shared" si="1"/>
        <v>30400</v>
      </c>
      <c r="K37" s="103">
        <f t="shared" si="1"/>
        <v>14</v>
      </c>
      <c r="L37" s="102">
        <f>L17+L18+L23+L24</f>
        <v>150200</v>
      </c>
      <c r="M37" s="103">
        <f t="shared" si="1"/>
        <v>10</v>
      </c>
      <c r="N37" s="102">
        <f t="shared" si="1"/>
        <v>30400</v>
      </c>
    </row>
    <row r="38" spans="1:14" ht="12.75">
      <c r="A38" s="6"/>
      <c r="B38" s="13"/>
      <c r="C38" s="54"/>
      <c r="D38" s="32"/>
      <c r="E38" s="33"/>
      <c r="F38" s="34"/>
      <c r="G38" s="34"/>
      <c r="H38" s="13"/>
      <c r="I38" s="13"/>
      <c r="J38" s="13"/>
      <c r="K38" s="13"/>
      <c r="L38" s="13"/>
      <c r="M38" s="13"/>
      <c r="N38" s="14"/>
    </row>
    <row r="39" spans="1:14" ht="12.75">
      <c r="A39" s="35"/>
      <c r="B39" s="34" t="s">
        <v>22</v>
      </c>
      <c r="C39" s="55"/>
      <c r="D39" s="36"/>
      <c r="E39" s="37"/>
      <c r="F39" s="34"/>
      <c r="G39" s="34"/>
      <c r="H39" s="34"/>
      <c r="I39" s="34"/>
      <c r="J39" s="34"/>
      <c r="K39" s="34"/>
      <c r="L39" s="34"/>
      <c r="M39" s="34"/>
      <c r="N39" s="38"/>
    </row>
    <row r="40" spans="1:14" ht="12.75">
      <c r="A40" s="35"/>
      <c r="B40" s="34"/>
      <c r="C40" s="55"/>
      <c r="D40" s="36"/>
      <c r="E40" s="37"/>
      <c r="F40" s="34"/>
      <c r="G40" s="34"/>
      <c r="H40" s="34" t="s">
        <v>23</v>
      </c>
      <c r="I40" s="34"/>
      <c r="J40" s="245" t="s">
        <v>106</v>
      </c>
      <c r="K40" s="245"/>
      <c r="L40" s="245"/>
      <c r="M40" s="34"/>
      <c r="N40" s="38"/>
    </row>
    <row r="41" spans="1:14" ht="12.75">
      <c r="A41" s="35"/>
      <c r="B41" s="34"/>
      <c r="C41" s="55"/>
      <c r="D41" s="36"/>
      <c r="E41" s="37"/>
      <c r="F41" s="34"/>
      <c r="G41" s="34"/>
      <c r="H41" s="34"/>
      <c r="I41" s="34"/>
      <c r="J41" s="246" t="s">
        <v>24</v>
      </c>
      <c r="K41" s="246"/>
      <c r="L41" s="246"/>
      <c r="M41" s="34"/>
      <c r="N41" s="38"/>
    </row>
    <row r="42" spans="1:14" ht="12.75">
      <c r="A42" s="18"/>
      <c r="B42" s="20"/>
      <c r="C42" s="50"/>
      <c r="D42" s="16"/>
      <c r="E42" s="17"/>
      <c r="F42" s="20"/>
      <c r="G42" s="20"/>
      <c r="H42" s="20"/>
      <c r="I42" s="20"/>
      <c r="J42" s="20"/>
      <c r="K42" s="20"/>
      <c r="L42" s="20"/>
      <c r="M42" s="20"/>
      <c r="N42" s="19"/>
    </row>
    <row r="52" ht="12.75">
      <c r="O52" t="s">
        <v>53</v>
      </c>
    </row>
  </sheetData>
  <sheetProtection/>
  <mergeCells count="10">
    <mergeCell ref="J40:L40"/>
    <mergeCell ref="J41:L41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zoomScale="85" zoomScaleNormal="85" zoomScaleSheetLayoutView="96" zoomScalePageLayoutView="0" workbookViewId="0" topLeftCell="A37">
      <selection activeCell="F23" sqref="F23"/>
    </sheetView>
  </sheetViews>
  <sheetFormatPr defaultColWidth="9.140625" defaultRowHeight="12.75"/>
  <cols>
    <col min="1" max="1" width="10.7109375" style="1" customWidth="1"/>
    <col min="2" max="2" width="33.1406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ht="12.75">
      <c r="A1" s="1" t="s">
        <v>33</v>
      </c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54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3:6" ht="12.75">
      <c r="C4" s="48"/>
      <c r="D4" s="3"/>
      <c r="E4" s="4"/>
      <c r="F4" s="2"/>
    </row>
    <row r="5" spans="1:5" ht="12.75">
      <c r="A5" s="5" t="s">
        <v>29</v>
      </c>
      <c r="B5" s="5"/>
      <c r="C5" s="48" t="s">
        <v>105</v>
      </c>
      <c r="D5" s="3"/>
      <c r="E5" s="4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39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s="47" customFormat="1" ht="24.75" customHeight="1">
      <c r="A11" s="30">
        <v>1</v>
      </c>
      <c r="B11" s="123" t="s">
        <v>131</v>
      </c>
      <c r="C11" s="46"/>
      <c r="D11" s="43"/>
      <c r="E11" s="44"/>
      <c r="F11" s="96"/>
      <c r="G11" s="99"/>
      <c r="H11" s="86"/>
      <c r="I11" s="99"/>
      <c r="J11" s="86"/>
      <c r="K11" s="99"/>
      <c r="L11" s="86"/>
      <c r="M11" s="99"/>
      <c r="N11" s="86"/>
    </row>
    <row r="12" spans="1:14" s="47" customFormat="1" ht="24.75" customHeight="1">
      <c r="A12" s="30"/>
      <c r="B12" s="122" t="s">
        <v>127</v>
      </c>
      <c r="C12" s="127">
        <v>21000</v>
      </c>
      <c r="D12" s="125">
        <v>1</v>
      </c>
      <c r="E12" s="44" t="s">
        <v>56</v>
      </c>
      <c r="F12" s="127">
        <v>21000</v>
      </c>
      <c r="G12" s="99">
        <v>1</v>
      </c>
      <c r="H12" s="127">
        <v>21000</v>
      </c>
      <c r="I12" s="99"/>
      <c r="J12" s="86"/>
      <c r="K12" s="99"/>
      <c r="L12" s="86"/>
      <c r="M12" s="99"/>
      <c r="N12" s="86"/>
    </row>
    <row r="13" spans="1:14" s="47" customFormat="1" ht="24.75" customHeight="1">
      <c r="A13" s="30"/>
      <c r="B13" s="122" t="s">
        <v>128</v>
      </c>
      <c r="C13" s="127">
        <v>12000</v>
      </c>
      <c r="D13" s="125">
        <v>1</v>
      </c>
      <c r="E13" s="44" t="s">
        <v>56</v>
      </c>
      <c r="F13" s="127">
        <v>12000</v>
      </c>
      <c r="G13" s="99"/>
      <c r="H13" s="86"/>
      <c r="I13" s="99">
        <v>1</v>
      </c>
      <c r="J13" s="127">
        <v>12000</v>
      </c>
      <c r="K13" s="99"/>
      <c r="L13" s="86"/>
      <c r="M13" s="99"/>
      <c r="N13" s="86"/>
    </row>
    <row r="14" spans="1:14" s="47" customFormat="1" ht="24.75" customHeight="1">
      <c r="A14" s="30"/>
      <c r="B14" s="122" t="s">
        <v>129</v>
      </c>
      <c r="C14" s="127">
        <v>14100</v>
      </c>
      <c r="D14" s="125">
        <v>1</v>
      </c>
      <c r="E14" s="44" t="s">
        <v>56</v>
      </c>
      <c r="F14" s="127">
        <v>14100</v>
      </c>
      <c r="G14" s="99"/>
      <c r="H14" s="86"/>
      <c r="I14" s="99"/>
      <c r="J14" s="86"/>
      <c r="K14" s="99"/>
      <c r="L14" s="86"/>
      <c r="M14" s="99">
        <v>1</v>
      </c>
      <c r="N14" s="127">
        <v>14100</v>
      </c>
    </row>
    <row r="15" spans="1:14" s="47" customFormat="1" ht="33" customHeight="1">
      <c r="A15" s="30"/>
      <c r="B15" s="122" t="s">
        <v>130</v>
      </c>
      <c r="C15" s="111"/>
      <c r="D15" s="43"/>
      <c r="E15" s="44"/>
      <c r="F15" s="154">
        <v>16100</v>
      </c>
      <c r="G15" s="99"/>
      <c r="H15" s="86"/>
      <c r="I15" s="99"/>
      <c r="J15" s="86"/>
      <c r="K15" s="99"/>
      <c r="L15" s="86"/>
      <c r="M15" s="99"/>
      <c r="N15" s="86"/>
    </row>
    <row r="16" spans="1:14" s="47" customFormat="1" ht="28.5" customHeight="1">
      <c r="A16" s="30">
        <v>2</v>
      </c>
      <c r="B16" s="123" t="s">
        <v>134</v>
      </c>
      <c r="C16" s="111"/>
      <c r="D16" s="43"/>
      <c r="E16" s="44"/>
      <c r="F16" s="153"/>
      <c r="G16" s="99"/>
      <c r="H16" s="86"/>
      <c r="I16" s="99"/>
      <c r="J16" s="86"/>
      <c r="K16" s="99"/>
      <c r="L16" s="86"/>
      <c r="M16" s="99"/>
      <c r="N16" s="86"/>
    </row>
    <row r="17" spans="1:14" s="47" customFormat="1" ht="30.75" customHeight="1">
      <c r="A17" s="30"/>
      <c r="B17" s="155" t="s">
        <v>132</v>
      </c>
      <c r="C17" s="127">
        <v>9750</v>
      </c>
      <c r="D17" s="126">
        <v>1</v>
      </c>
      <c r="E17" s="44" t="s">
        <v>56</v>
      </c>
      <c r="F17" s="127">
        <v>9750</v>
      </c>
      <c r="G17" s="99"/>
      <c r="H17" s="96"/>
      <c r="I17" s="99"/>
      <c r="J17" s="86"/>
      <c r="K17" s="99"/>
      <c r="L17" s="86"/>
      <c r="M17" s="99"/>
      <c r="N17" s="86"/>
    </row>
    <row r="18" spans="1:14" s="47" customFormat="1" ht="30.75" customHeight="1">
      <c r="A18" s="30"/>
      <c r="B18" s="156" t="s">
        <v>133</v>
      </c>
      <c r="C18" s="127">
        <v>250</v>
      </c>
      <c r="D18" s="126">
        <v>1</v>
      </c>
      <c r="E18" s="44" t="s">
        <v>56</v>
      </c>
      <c r="F18" s="127">
        <v>250</v>
      </c>
      <c r="G18" s="99"/>
      <c r="H18" s="86"/>
      <c r="I18" s="99"/>
      <c r="J18" s="86"/>
      <c r="K18" s="99"/>
      <c r="L18" s="86"/>
      <c r="M18" s="99"/>
      <c r="N18" s="86"/>
    </row>
    <row r="19" spans="1:14" s="47" customFormat="1" ht="33" customHeight="1">
      <c r="A19" s="30">
        <v>3</v>
      </c>
      <c r="B19" s="123" t="s">
        <v>99</v>
      </c>
      <c r="C19" s="111"/>
      <c r="D19" s="43"/>
      <c r="E19" s="44"/>
      <c r="F19" s="96"/>
      <c r="G19" s="99"/>
      <c r="H19" s="86"/>
      <c r="I19" s="99"/>
      <c r="J19" s="86"/>
      <c r="K19" s="99"/>
      <c r="L19" s="96"/>
      <c r="M19" s="99"/>
      <c r="N19" s="86"/>
    </row>
    <row r="20" spans="1:14" s="47" customFormat="1" ht="30.75" customHeight="1">
      <c r="A20" s="30"/>
      <c r="B20" s="84" t="s">
        <v>136</v>
      </c>
      <c r="C20" s="157" t="s">
        <v>101</v>
      </c>
      <c r="D20" s="43">
        <v>1</v>
      </c>
      <c r="E20" s="44" t="s">
        <v>56</v>
      </c>
      <c r="F20" s="96">
        <v>24000</v>
      </c>
      <c r="G20" s="99">
        <v>3</v>
      </c>
      <c r="H20" s="149" t="s">
        <v>137</v>
      </c>
      <c r="I20" s="99">
        <v>3</v>
      </c>
      <c r="J20" s="149" t="s">
        <v>137</v>
      </c>
      <c r="K20" s="99">
        <v>3</v>
      </c>
      <c r="L20" s="149" t="s">
        <v>137</v>
      </c>
      <c r="M20" s="99">
        <v>3</v>
      </c>
      <c r="N20" s="149" t="s">
        <v>137</v>
      </c>
    </row>
    <row r="21" spans="1:14" s="47" customFormat="1" ht="24.75" customHeight="1">
      <c r="A21" s="30"/>
      <c r="B21" s="84"/>
      <c r="C21" s="111"/>
      <c r="D21" s="43"/>
      <c r="E21" s="44"/>
      <c r="F21" s="96"/>
      <c r="G21" s="99"/>
      <c r="H21" s="86"/>
      <c r="I21" s="99"/>
      <c r="J21" s="86"/>
      <c r="K21" s="99"/>
      <c r="L21" s="86"/>
      <c r="M21" s="99"/>
      <c r="N21" s="86"/>
    </row>
    <row r="22" spans="1:14" s="47" customFormat="1" ht="24.75" customHeight="1">
      <c r="A22" s="30"/>
      <c r="B22" s="84"/>
      <c r="C22" s="111"/>
      <c r="D22" s="43"/>
      <c r="E22" s="44"/>
      <c r="F22" s="96"/>
      <c r="G22" s="99"/>
      <c r="H22" s="86"/>
      <c r="I22" s="99"/>
      <c r="J22" s="86"/>
      <c r="K22" s="99"/>
      <c r="L22" s="86"/>
      <c r="M22" s="99"/>
      <c r="N22" s="86"/>
    </row>
    <row r="23" spans="1:14" s="47" customFormat="1" ht="24.75" customHeight="1">
      <c r="A23" s="30"/>
      <c r="B23" s="84"/>
      <c r="C23" s="111"/>
      <c r="D23" s="43"/>
      <c r="E23" s="44"/>
      <c r="F23" s="96"/>
      <c r="G23" s="99"/>
      <c r="H23" s="86"/>
      <c r="I23" s="99"/>
      <c r="J23" s="86"/>
      <c r="K23" s="99"/>
      <c r="L23" s="96"/>
      <c r="M23" s="99"/>
      <c r="N23" s="86"/>
    </row>
    <row r="24" spans="1:14" s="47" customFormat="1" ht="24.75" customHeight="1">
      <c r="A24" s="30"/>
      <c r="B24" s="84"/>
      <c r="C24" s="111"/>
      <c r="D24" s="43"/>
      <c r="E24" s="44"/>
      <c r="F24" s="96"/>
      <c r="G24" s="99"/>
      <c r="H24" s="86"/>
      <c r="I24" s="99"/>
      <c r="J24" s="86"/>
      <c r="K24" s="99"/>
      <c r="L24" s="86"/>
      <c r="M24" s="99"/>
      <c r="N24" s="96"/>
    </row>
    <row r="25" spans="1:14" s="47" customFormat="1" ht="24.75" customHeight="1">
      <c r="A25" s="30"/>
      <c r="B25" s="84"/>
      <c r="C25" s="111"/>
      <c r="D25" s="43"/>
      <c r="E25" s="44"/>
      <c r="F25" s="96"/>
      <c r="G25" s="99"/>
      <c r="H25" s="86"/>
      <c r="I25" s="99"/>
      <c r="J25" s="86"/>
      <c r="K25" s="99"/>
      <c r="L25" s="86"/>
      <c r="M25" s="99"/>
      <c r="N25" s="86"/>
    </row>
    <row r="26" spans="1:14" s="47" customFormat="1" ht="29.25" customHeight="1">
      <c r="A26" s="30"/>
      <c r="B26" s="84"/>
      <c r="C26" s="111"/>
      <c r="D26" s="43"/>
      <c r="E26" s="44"/>
      <c r="F26" s="96"/>
      <c r="G26" s="99"/>
      <c r="H26" s="86"/>
      <c r="I26" s="99"/>
      <c r="J26" s="96"/>
      <c r="K26" s="99"/>
      <c r="L26" s="86"/>
      <c r="M26" s="99"/>
      <c r="N26" s="86"/>
    </row>
    <row r="27" spans="1:14" s="47" customFormat="1" ht="27.75" customHeight="1">
      <c r="A27" s="30"/>
      <c r="B27" s="84"/>
      <c r="C27" s="111"/>
      <c r="D27" s="43"/>
      <c r="E27" s="44"/>
      <c r="F27" s="96"/>
      <c r="G27" s="99"/>
      <c r="H27" s="86"/>
      <c r="I27" s="99"/>
      <c r="J27" s="86"/>
      <c r="K27" s="99"/>
      <c r="L27" s="86"/>
      <c r="M27" s="99"/>
      <c r="N27" s="86"/>
    </row>
    <row r="28" spans="1:14" s="47" customFormat="1" ht="28.5" customHeight="1">
      <c r="A28" s="30"/>
      <c r="B28" s="84"/>
      <c r="C28" s="114"/>
      <c r="D28" s="43"/>
      <c r="E28" s="44"/>
      <c r="F28" s="96"/>
      <c r="G28" s="99"/>
      <c r="H28" s="86"/>
      <c r="I28" s="30"/>
      <c r="J28" s="45"/>
      <c r="K28" s="30"/>
      <c r="L28" s="45"/>
      <c r="M28" s="30"/>
      <c r="N28" s="45"/>
    </row>
    <row r="29" spans="1:14" s="47" customFormat="1" ht="29.25" customHeight="1">
      <c r="A29" s="30"/>
      <c r="B29" s="84"/>
      <c r="C29" s="114"/>
      <c r="D29" s="43"/>
      <c r="E29" s="44"/>
      <c r="F29" s="96"/>
      <c r="G29" s="99"/>
      <c r="H29" s="86"/>
      <c r="I29" s="30"/>
      <c r="J29" s="45"/>
      <c r="K29" s="30"/>
      <c r="L29" s="45"/>
      <c r="M29" s="30"/>
      <c r="N29" s="45"/>
    </row>
    <row r="30" spans="1:14" s="47" customFormat="1" ht="24.75" customHeight="1">
      <c r="A30" s="30"/>
      <c r="B30" s="84"/>
      <c r="C30" s="114"/>
      <c r="D30" s="104"/>
      <c r="E30" s="44"/>
      <c r="F30" s="96"/>
      <c r="G30" s="99"/>
      <c r="H30" s="86"/>
      <c r="I30" s="99"/>
      <c r="J30" s="86"/>
      <c r="K30" s="99"/>
      <c r="L30" s="86"/>
      <c r="M30" s="99"/>
      <c r="N30" s="86"/>
    </row>
    <row r="31" spans="1:14" s="47" customFormat="1" ht="24.75" customHeight="1">
      <c r="A31" s="30"/>
      <c r="B31" s="84"/>
      <c r="C31" s="114"/>
      <c r="D31" s="104"/>
      <c r="E31" s="44"/>
      <c r="F31" s="96"/>
      <c r="G31" s="99"/>
      <c r="H31" s="86"/>
      <c r="I31" s="99"/>
      <c r="J31" s="86"/>
      <c r="K31" s="99"/>
      <c r="L31" s="86"/>
      <c r="M31" s="99"/>
      <c r="N31" s="86"/>
    </row>
    <row r="32" spans="1:14" s="47" customFormat="1" ht="24.75" customHeight="1">
      <c r="A32" s="30"/>
      <c r="B32" s="84"/>
      <c r="C32" s="114"/>
      <c r="D32" s="104"/>
      <c r="E32" s="44"/>
      <c r="F32" s="96"/>
      <c r="G32" s="99"/>
      <c r="H32" s="86"/>
      <c r="I32" s="99"/>
      <c r="J32" s="86"/>
      <c r="K32" s="99"/>
      <c r="L32" s="86"/>
      <c r="M32" s="99"/>
      <c r="N32" s="86"/>
    </row>
    <row r="33" spans="1:14" s="47" customFormat="1" ht="15" customHeight="1">
      <c r="A33" s="30" t="s">
        <v>31</v>
      </c>
      <c r="B33" s="40"/>
      <c r="C33" s="42">
        <f>C12+C13+C14+C17+C18+C20</f>
        <v>59100</v>
      </c>
      <c r="D33" s="98">
        <f>SUM(D11:D32)</f>
        <v>6</v>
      </c>
      <c r="E33" s="98">
        <f>SUM(E28:E30)</f>
        <v>0</v>
      </c>
      <c r="F33" s="105">
        <f>F12+F13+F14+F15+F18+F17+F20</f>
        <v>97200</v>
      </c>
      <c r="G33" s="117">
        <f aca="true" t="shared" si="0" ref="G33:N33">SUM(G11:G32)</f>
        <v>4</v>
      </c>
      <c r="H33" s="105">
        <f t="shared" si="0"/>
        <v>21000</v>
      </c>
      <c r="I33" s="117">
        <f t="shared" si="0"/>
        <v>4</v>
      </c>
      <c r="J33" s="105">
        <f t="shared" si="0"/>
        <v>12000</v>
      </c>
      <c r="K33" s="117">
        <f t="shared" si="0"/>
        <v>3</v>
      </c>
      <c r="L33" s="105" t="str">
        <f>L20</f>
        <v>12,000.00</v>
      </c>
      <c r="M33" s="117">
        <f t="shared" si="0"/>
        <v>4</v>
      </c>
      <c r="N33" s="105">
        <f t="shared" si="0"/>
        <v>14100</v>
      </c>
    </row>
    <row r="34" spans="1:14" ht="12.75">
      <c r="A34" s="6"/>
      <c r="B34" s="13"/>
      <c r="C34" s="54"/>
      <c r="D34" s="32"/>
      <c r="E34" s="33"/>
      <c r="F34" s="34"/>
      <c r="G34" s="34"/>
      <c r="H34" s="13"/>
      <c r="I34" s="13"/>
      <c r="J34" s="13"/>
      <c r="K34" s="13"/>
      <c r="L34" s="13"/>
      <c r="M34" s="13"/>
      <c r="N34" s="14"/>
    </row>
    <row r="35" spans="1:14" ht="12.75">
      <c r="A35" s="35"/>
      <c r="B35" s="34" t="s">
        <v>22</v>
      </c>
      <c r="C35" s="55"/>
      <c r="D35" s="36"/>
      <c r="E35" s="37"/>
      <c r="F35" s="34"/>
      <c r="G35" s="34"/>
      <c r="H35" s="34"/>
      <c r="I35" s="34"/>
      <c r="J35" s="34"/>
      <c r="K35" s="34"/>
      <c r="L35" s="34"/>
      <c r="M35" s="34"/>
      <c r="N35" s="38"/>
    </row>
    <row r="36" spans="1:14" ht="12.75">
      <c r="A36" s="35"/>
      <c r="B36" s="34"/>
      <c r="C36" s="55"/>
      <c r="D36" s="36"/>
      <c r="E36" s="37"/>
      <c r="F36" s="34"/>
      <c r="G36" s="34"/>
      <c r="H36" s="34" t="s">
        <v>23</v>
      </c>
      <c r="I36" s="34"/>
      <c r="J36" s="245" t="s">
        <v>135</v>
      </c>
      <c r="K36" s="245"/>
      <c r="L36" s="245"/>
      <c r="M36" s="34"/>
      <c r="N36" s="38"/>
    </row>
    <row r="37" spans="1:14" ht="12.75">
      <c r="A37" s="35"/>
      <c r="B37" s="34"/>
      <c r="C37" s="55"/>
      <c r="D37" s="36"/>
      <c r="E37" s="37"/>
      <c r="F37" s="34"/>
      <c r="G37" s="34"/>
      <c r="H37" s="34"/>
      <c r="I37" s="34"/>
      <c r="J37" s="246" t="s">
        <v>24</v>
      </c>
      <c r="K37" s="246"/>
      <c r="L37" s="246"/>
      <c r="M37" s="34"/>
      <c r="N37" s="38"/>
    </row>
    <row r="38" spans="1:14" ht="12.75">
      <c r="A38" s="18"/>
      <c r="B38" s="20"/>
      <c r="C38" s="50"/>
      <c r="D38" s="16"/>
      <c r="E38" s="17"/>
      <c r="F38" s="20"/>
      <c r="G38" s="20"/>
      <c r="H38" s="20"/>
      <c r="I38" s="20"/>
      <c r="J38" s="20"/>
      <c r="K38" s="20"/>
      <c r="L38" s="20"/>
      <c r="M38" s="20"/>
      <c r="N38" s="19"/>
    </row>
  </sheetData>
  <sheetProtection/>
  <mergeCells count="10">
    <mergeCell ref="J36:L36"/>
    <mergeCell ref="J37:L37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35" right="0.16" top="1" bottom="1" header="0.5" footer="0.5"/>
  <pageSetup horizontalDpi="300" verticalDpi="300" orientation="landscape" paperSize="5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43"/>
  <sheetViews>
    <sheetView zoomScale="85" zoomScaleNormal="85" zoomScaleSheetLayoutView="96" zoomScalePageLayoutView="0" workbookViewId="0" topLeftCell="A37">
      <selection activeCell="J53" sqref="J53"/>
    </sheetView>
  </sheetViews>
  <sheetFormatPr defaultColWidth="9.140625" defaultRowHeight="12.75"/>
  <cols>
    <col min="1" max="1" width="10.7109375" style="1" customWidth="1"/>
    <col min="2" max="2" width="37.1406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ht="12.75">
      <c r="A1" s="1" t="s">
        <v>33</v>
      </c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347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3:6" ht="12.75">
      <c r="C4" s="48"/>
      <c r="D4" s="3"/>
      <c r="E4" s="4"/>
      <c r="F4" s="2"/>
    </row>
    <row r="5" spans="1:5" ht="12.75">
      <c r="A5" s="5" t="s">
        <v>29</v>
      </c>
      <c r="B5" s="5"/>
      <c r="C5" s="48" t="s">
        <v>105</v>
      </c>
      <c r="D5" s="3"/>
      <c r="E5" s="4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40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s="47" customFormat="1" ht="24.75" customHeight="1">
      <c r="A11" s="30">
        <v>1</v>
      </c>
      <c r="B11" s="123" t="s">
        <v>69</v>
      </c>
      <c r="C11" s="46"/>
      <c r="D11" s="98"/>
      <c r="E11" s="44"/>
      <c r="F11" s="95"/>
      <c r="G11" s="99"/>
      <c r="H11" s="86"/>
      <c r="I11" s="99"/>
      <c r="J11" s="86"/>
      <c r="K11" s="99"/>
      <c r="L11" s="86"/>
      <c r="M11" s="99"/>
      <c r="N11" s="86"/>
    </row>
    <row r="12" spans="1:14" s="47" customFormat="1" ht="24.75" customHeight="1">
      <c r="A12" s="30"/>
      <c r="B12" s="122" t="s">
        <v>138</v>
      </c>
      <c r="C12" s="128">
        <v>1500</v>
      </c>
      <c r="D12" s="158" t="s">
        <v>149</v>
      </c>
      <c r="E12" s="127" t="s">
        <v>56</v>
      </c>
      <c r="F12" s="95">
        <f>D12*C12</f>
        <v>18000</v>
      </c>
      <c r="G12" s="99">
        <v>3</v>
      </c>
      <c r="H12" s="86">
        <f>G12*C12</f>
        <v>4500</v>
      </c>
      <c r="I12" s="30">
        <v>3</v>
      </c>
      <c r="J12" s="45">
        <f>I12*C12</f>
        <v>4500</v>
      </c>
      <c r="K12" s="30">
        <v>3</v>
      </c>
      <c r="L12" s="45">
        <f>K12*C12</f>
        <v>4500</v>
      </c>
      <c r="M12" s="30">
        <v>3</v>
      </c>
      <c r="N12" s="45">
        <f>M12*C12</f>
        <v>4500</v>
      </c>
    </row>
    <row r="13" spans="1:14" s="47" customFormat="1" ht="24.75" customHeight="1">
      <c r="A13" s="30"/>
      <c r="B13" s="122" t="s">
        <v>139</v>
      </c>
      <c r="C13" s="128">
        <v>750</v>
      </c>
      <c r="D13" s="159">
        <v>12</v>
      </c>
      <c r="E13" s="127" t="s">
        <v>56</v>
      </c>
      <c r="F13" s="95">
        <f aca="true" t="shared" si="0" ref="F13:F20">D13*C13</f>
        <v>9000</v>
      </c>
      <c r="G13" s="99">
        <v>3</v>
      </c>
      <c r="H13" s="86">
        <f aca="true" t="shared" si="1" ref="H13:H20">G13*C13</f>
        <v>2250</v>
      </c>
      <c r="I13" s="30">
        <v>3</v>
      </c>
      <c r="J13" s="45">
        <f aca="true" t="shared" si="2" ref="J13:J19">I13*C13</f>
        <v>2250</v>
      </c>
      <c r="K13" s="30">
        <v>3</v>
      </c>
      <c r="L13" s="45">
        <f aca="true" t="shared" si="3" ref="L13:L20">K13*C13</f>
        <v>2250</v>
      </c>
      <c r="M13" s="30">
        <v>3</v>
      </c>
      <c r="N13" s="45">
        <f aca="true" t="shared" si="4" ref="N13:N20">M13*C13</f>
        <v>2250</v>
      </c>
    </row>
    <row r="14" spans="1:14" s="47" customFormat="1" ht="24.75" customHeight="1">
      <c r="A14" s="30"/>
      <c r="B14" s="122" t="s">
        <v>140</v>
      </c>
      <c r="C14" s="127">
        <v>750</v>
      </c>
      <c r="D14" s="160">
        <v>12</v>
      </c>
      <c r="E14" s="127" t="s">
        <v>56</v>
      </c>
      <c r="F14" s="95">
        <f t="shared" si="0"/>
        <v>9000</v>
      </c>
      <c r="G14" s="99">
        <v>3</v>
      </c>
      <c r="H14" s="86">
        <f t="shared" si="1"/>
        <v>2250</v>
      </c>
      <c r="I14" s="30">
        <v>3</v>
      </c>
      <c r="J14" s="45">
        <f t="shared" si="2"/>
        <v>2250</v>
      </c>
      <c r="K14" s="30">
        <v>3</v>
      </c>
      <c r="L14" s="45">
        <f t="shared" si="3"/>
        <v>2250</v>
      </c>
      <c r="M14" s="30">
        <v>3</v>
      </c>
      <c r="N14" s="45">
        <f t="shared" si="4"/>
        <v>2250</v>
      </c>
    </row>
    <row r="15" spans="1:14" s="47" customFormat="1" ht="24.75" customHeight="1">
      <c r="A15" s="30"/>
      <c r="B15" s="122" t="s">
        <v>141</v>
      </c>
      <c r="C15" s="127">
        <v>750</v>
      </c>
      <c r="D15" s="160">
        <v>12</v>
      </c>
      <c r="E15" s="127" t="s">
        <v>56</v>
      </c>
      <c r="F15" s="95">
        <f t="shared" si="0"/>
        <v>9000</v>
      </c>
      <c r="G15" s="99">
        <v>3</v>
      </c>
      <c r="H15" s="86">
        <f t="shared" si="1"/>
        <v>2250</v>
      </c>
      <c r="I15" s="30">
        <v>3</v>
      </c>
      <c r="J15" s="45">
        <f t="shared" si="2"/>
        <v>2250</v>
      </c>
      <c r="K15" s="30">
        <v>3</v>
      </c>
      <c r="L15" s="45">
        <f t="shared" si="3"/>
        <v>2250</v>
      </c>
      <c r="M15" s="30">
        <v>3</v>
      </c>
      <c r="N15" s="45">
        <f t="shared" si="4"/>
        <v>2250</v>
      </c>
    </row>
    <row r="16" spans="1:14" s="47" customFormat="1" ht="30.75" customHeight="1">
      <c r="A16" s="30"/>
      <c r="B16" s="124" t="s">
        <v>142</v>
      </c>
      <c r="C16" s="127">
        <v>680</v>
      </c>
      <c r="D16" s="160">
        <v>24</v>
      </c>
      <c r="E16" s="127" t="s">
        <v>56</v>
      </c>
      <c r="F16" s="95">
        <f t="shared" si="0"/>
        <v>16320</v>
      </c>
      <c r="G16" s="30">
        <v>3</v>
      </c>
      <c r="H16" s="86">
        <f t="shared" si="1"/>
        <v>2040</v>
      </c>
      <c r="I16" s="99">
        <v>3</v>
      </c>
      <c r="J16" s="45">
        <f t="shared" si="2"/>
        <v>2040</v>
      </c>
      <c r="K16" s="30">
        <v>3</v>
      </c>
      <c r="L16" s="45">
        <f t="shared" si="3"/>
        <v>2040</v>
      </c>
      <c r="M16" s="30">
        <v>3</v>
      </c>
      <c r="N16" s="45">
        <f t="shared" si="4"/>
        <v>2040</v>
      </c>
    </row>
    <row r="17" spans="1:14" s="47" customFormat="1" ht="30" customHeight="1">
      <c r="A17" s="30"/>
      <c r="B17" s="122" t="s">
        <v>143</v>
      </c>
      <c r="C17" s="127">
        <v>680</v>
      </c>
      <c r="D17" s="160">
        <v>4</v>
      </c>
      <c r="E17" s="127" t="s">
        <v>56</v>
      </c>
      <c r="F17" s="95">
        <f t="shared" si="0"/>
        <v>2720</v>
      </c>
      <c r="G17" s="101">
        <v>1</v>
      </c>
      <c r="H17" s="86">
        <f t="shared" si="1"/>
        <v>680</v>
      </c>
      <c r="I17" s="30">
        <v>1</v>
      </c>
      <c r="J17" s="45">
        <f t="shared" si="2"/>
        <v>680</v>
      </c>
      <c r="K17" s="30">
        <v>1</v>
      </c>
      <c r="L17" s="45">
        <f t="shared" si="3"/>
        <v>680</v>
      </c>
      <c r="M17" s="30">
        <v>1</v>
      </c>
      <c r="N17" s="45">
        <f t="shared" si="4"/>
        <v>680</v>
      </c>
    </row>
    <row r="18" spans="1:14" s="47" customFormat="1" ht="24.75" customHeight="1">
      <c r="A18" s="30"/>
      <c r="B18" s="122" t="s">
        <v>144</v>
      </c>
      <c r="C18" s="127">
        <v>680</v>
      </c>
      <c r="D18" s="160">
        <v>12</v>
      </c>
      <c r="E18" s="127" t="s">
        <v>56</v>
      </c>
      <c r="F18" s="95">
        <f t="shared" si="0"/>
        <v>8160</v>
      </c>
      <c r="G18" s="101">
        <v>3</v>
      </c>
      <c r="H18" s="86">
        <f t="shared" si="1"/>
        <v>2040</v>
      </c>
      <c r="I18" s="30">
        <v>3</v>
      </c>
      <c r="J18" s="45">
        <f t="shared" si="2"/>
        <v>2040</v>
      </c>
      <c r="K18" s="99">
        <v>3</v>
      </c>
      <c r="L18" s="45">
        <f t="shared" si="3"/>
        <v>2040</v>
      </c>
      <c r="M18" s="30">
        <v>3</v>
      </c>
      <c r="N18" s="45">
        <f t="shared" si="4"/>
        <v>2040</v>
      </c>
    </row>
    <row r="19" spans="1:14" s="47" customFormat="1" ht="24.75" customHeight="1">
      <c r="A19" s="30"/>
      <c r="B19" s="122" t="s">
        <v>145</v>
      </c>
      <c r="C19" s="127">
        <v>680</v>
      </c>
      <c r="D19" s="160">
        <v>12</v>
      </c>
      <c r="E19" s="127" t="s">
        <v>56</v>
      </c>
      <c r="F19" s="95">
        <f t="shared" si="0"/>
        <v>8160</v>
      </c>
      <c r="G19" s="101">
        <v>3</v>
      </c>
      <c r="H19" s="86">
        <f t="shared" si="1"/>
        <v>2040</v>
      </c>
      <c r="I19" s="30">
        <v>3</v>
      </c>
      <c r="J19" s="45">
        <f t="shared" si="2"/>
        <v>2040</v>
      </c>
      <c r="K19" s="30">
        <v>3</v>
      </c>
      <c r="L19" s="45">
        <f t="shared" si="3"/>
        <v>2040</v>
      </c>
      <c r="M19" s="30">
        <v>3</v>
      </c>
      <c r="N19" s="45">
        <f t="shared" si="4"/>
        <v>2040</v>
      </c>
    </row>
    <row r="20" spans="1:14" s="47" customFormat="1" ht="24.75" customHeight="1">
      <c r="A20" s="30"/>
      <c r="B20" s="122" t="s">
        <v>146</v>
      </c>
      <c r="C20" s="127">
        <v>680</v>
      </c>
      <c r="D20" s="160">
        <v>12</v>
      </c>
      <c r="E20" s="127" t="s">
        <v>56</v>
      </c>
      <c r="F20" s="95">
        <f t="shared" si="0"/>
        <v>8160</v>
      </c>
      <c r="G20" s="101">
        <v>3</v>
      </c>
      <c r="H20" s="86">
        <f t="shared" si="1"/>
        <v>2040</v>
      </c>
      <c r="I20" s="30">
        <v>3</v>
      </c>
      <c r="J20" s="45">
        <f>I20*C20</f>
        <v>2040</v>
      </c>
      <c r="K20" s="99">
        <v>3</v>
      </c>
      <c r="L20" s="45">
        <f t="shared" si="3"/>
        <v>2040</v>
      </c>
      <c r="M20" s="30">
        <v>3</v>
      </c>
      <c r="N20" s="45">
        <f t="shared" si="4"/>
        <v>2040</v>
      </c>
    </row>
    <row r="21" spans="1:14" s="47" customFormat="1" ht="36.75" customHeight="1">
      <c r="A21" s="30"/>
      <c r="B21" s="151" t="s">
        <v>147</v>
      </c>
      <c r="C21" s="46"/>
      <c r="D21" s="98"/>
      <c r="E21" s="44"/>
      <c r="F21" s="95"/>
      <c r="G21" s="99"/>
      <c r="H21" s="86"/>
      <c r="I21" s="30"/>
      <c r="J21" s="95"/>
      <c r="K21" s="30"/>
      <c r="L21" s="45"/>
      <c r="M21" s="30"/>
      <c r="N21" s="45"/>
    </row>
    <row r="22" spans="1:14" s="47" customFormat="1" ht="39" customHeight="1">
      <c r="A22" s="30"/>
      <c r="B22" s="151" t="s">
        <v>148</v>
      </c>
      <c r="C22" s="46"/>
      <c r="D22" s="98"/>
      <c r="E22" s="44"/>
      <c r="F22" s="95"/>
      <c r="G22" s="99"/>
      <c r="H22" s="45"/>
      <c r="I22" s="99"/>
      <c r="J22" s="86"/>
      <c r="K22" s="30"/>
      <c r="L22" s="95"/>
      <c r="M22" s="30"/>
      <c r="N22" s="45"/>
    </row>
    <row r="23" spans="1:14" s="47" customFormat="1" ht="40.5" customHeight="1">
      <c r="A23" s="30">
        <v>2</v>
      </c>
      <c r="B23" s="84" t="s">
        <v>134</v>
      </c>
      <c r="C23" s="46"/>
      <c r="D23" s="98"/>
      <c r="E23" s="44"/>
      <c r="F23" s="95"/>
      <c r="G23" s="99"/>
      <c r="H23" s="86"/>
      <c r="I23" s="30"/>
      <c r="J23" s="45"/>
      <c r="K23" s="30"/>
      <c r="L23" s="45"/>
      <c r="M23" s="30"/>
      <c r="N23" s="95"/>
    </row>
    <row r="24" spans="1:14" s="47" customFormat="1" ht="40.5" customHeight="1">
      <c r="A24" s="30"/>
      <c r="B24" s="161" t="s">
        <v>150</v>
      </c>
      <c r="C24" s="162">
        <v>1000</v>
      </c>
      <c r="D24" s="98">
        <v>10</v>
      </c>
      <c r="E24" s="44" t="s">
        <v>56</v>
      </c>
      <c r="F24" s="95">
        <f>C24*D24</f>
        <v>10000</v>
      </c>
      <c r="G24" s="99">
        <v>1</v>
      </c>
      <c r="H24" s="149" t="s">
        <v>152</v>
      </c>
      <c r="I24" s="30">
        <v>3</v>
      </c>
      <c r="J24" s="132" t="s">
        <v>88</v>
      </c>
      <c r="K24" s="30">
        <v>3</v>
      </c>
      <c r="L24" s="132" t="s">
        <v>88</v>
      </c>
      <c r="M24" s="30">
        <v>3</v>
      </c>
      <c r="N24" s="132" t="s">
        <v>88</v>
      </c>
    </row>
    <row r="25" spans="1:14" s="47" customFormat="1" ht="24.75" customHeight="1">
      <c r="A25" s="30"/>
      <c r="B25" s="146" t="s">
        <v>151</v>
      </c>
      <c r="C25" s="46"/>
      <c r="D25" s="98"/>
      <c r="E25" s="44"/>
      <c r="F25" s="95"/>
      <c r="G25" s="99"/>
      <c r="H25" s="86"/>
      <c r="I25" s="30"/>
      <c r="J25" s="45"/>
      <c r="K25" s="30"/>
      <c r="L25" s="45"/>
      <c r="M25" s="30"/>
      <c r="N25" s="45"/>
    </row>
    <row r="26" spans="1:14" s="47" customFormat="1" ht="34.5" customHeight="1">
      <c r="A26" s="30">
        <v>3</v>
      </c>
      <c r="B26" s="123" t="s">
        <v>99</v>
      </c>
      <c r="C26" s="46"/>
      <c r="D26" s="98"/>
      <c r="E26" s="44"/>
      <c r="F26" s="95"/>
      <c r="G26" s="99"/>
      <c r="H26" s="86"/>
      <c r="I26" s="30"/>
      <c r="J26" s="45"/>
      <c r="K26" s="30"/>
      <c r="L26" s="95"/>
      <c r="M26" s="30"/>
      <c r="N26" s="45"/>
    </row>
    <row r="27" spans="1:14" s="47" customFormat="1" ht="30.75" customHeight="1">
      <c r="A27" s="30"/>
      <c r="B27" s="84" t="s">
        <v>136</v>
      </c>
      <c r="C27" s="46">
        <v>2000</v>
      </c>
      <c r="D27" s="98">
        <v>12</v>
      </c>
      <c r="E27" s="44" t="s">
        <v>56</v>
      </c>
      <c r="F27" s="95">
        <v>24000</v>
      </c>
      <c r="G27" s="99">
        <v>3</v>
      </c>
      <c r="H27" s="149" t="s">
        <v>103</v>
      </c>
      <c r="I27" s="30">
        <v>3</v>
      </c>
      <c r="J27" s="149" t="s">
        <v>103</v>
      </c>
      <c r="K27" s="30">
        <v>3</v>
      </c>
      <c r="L27" s="149" t="s">
        <v>103</v>
      </c>
      <c r="M27" s="30">
        <v>3</v>
      </c>
      <c r="N27" s="149" t="s">
        <v>103</v>
      </c>
    </row>
    <row r="28" spans="1:14" s="47" customFormat="1" ht="63.75" customHeight="1">
      <c r="A28" s="30"/>
      <c r="B28" s="84"/>
      <c r="C28" s="46"/>
      <c r="D28" s="98"/>
      <c r="E28" s="44"/>
      <c r="F28" s="95"/>
      <c r="G28" s="99"/>
      <c r="H28" s="86"/>
      <c r="I28" s="30"/>
      <c r="J28" s="45"/>
      <c r="K28" s="30"/>
      <c r="L28" s="45"/>
      <c r="M28" s="30"/>
      <c r="N28" s="45"/>
    </row>
    <row r="29" spans="1:14" s="47" customFormat="1" ht="57.75" customHeight="1">
      <c r="A29" s="30"/>
      <c r="B29" s="84"/>
      <c r="C29" s="46"/>
      <c r="D29" s="98"/>
      <c r="E29" s="44"/>
      <c r="F29" s="95"/>
      <c r="G29" s="99"/>
      <c r="H29" s="86"/>
      <c r="I29" s="30"/>
      <c r="J29" s="45"/>
      <c r="K29" s="30"/>
      <c r="L29" s="45"/>
      <c r="M29" s="30"/>
      <c r="N29" s="45"/>
    </row>
    <row r="30" spans="1:14" s="47" customFormat="1" ht="39.75" customHeight="1">
      <c r="A30" s="30"/>
      <c r="B30" s="84"/>
      <c r="C30" s="46"/>
      <c r="D30" s="98"/>
      <c r="E30" s="44"/>
      <c r="F30" s="95"/>
      <c r="G30" s="30"/>
      <c r="H30" s="45"/>
      <c r="I30" s="99"/>
      <c r="J30" s="86"/>
      <c r="K30" s="30"/>
      <c r="L30" s="45"/>
      <c r="M30" s="30"/>
      <c r="N30" s="45"/>
    </row>
    <row r="31" spans="1:14" s="47" customFormat="1" ht="41.25" customHeight="1">
      <c r="A31" s="30"/>
      <c r="B31" s="87"/>
      <c r="C31" s="46"/>
      <c r="D31" s="98"/>
      <c r="E31" s="44"/>
      <c r="F31" s="95"/>
      <c r="G31" s="30"/>
      <c r="H31" s="45"/>
      <c r="I31" s="99"/>
      <c r="J31" s="86"/>
      <c r="K31" s="30"/>
      <c r="L31" s="45"/>
      <c r="M31" s="30"/>
      <c r="N31" s="95"/>
    </row>
    <row r="32" spans="1:14" s="47" customFormat="1" ht="49.5" customHeight="1">
      <c r="A32" s="30"/>
      <c r="B32" s="87"/>
      <c r="C32" s="46"/>
      <c r="D32" s="98"/>
      <c r="E32" s="44"/>
      <c r="F32" s="95"/>
      <c r="G32" s="30"/>
      <c r="H32" s="45"/>
      <c r="I32" s="99"/>
      <c r="J32" s="86"/>
      <c r="K32" s="30"/>
      <c r="L32" s="45"/>
      <c r="M32" s="30"/>
      <c r="N32" s="45"/>
    </row>
    <row r="33" spans="1:14" s="47" customFormat="1" ht="24.75" customHeight="1">
      <c r="A33" s="30"/>
      <c r="B33" s="87"/>
      <c r="C33" s="46"/>
      <c r="D33" s="98"/>
      <c r="E33" s="44"/>
      <c r="F33" s="95"/>
      <c r="G33" s="30"/>
      <c r="H33" s="45"/>
      <c r="I33" s="99"/>
      <c r="J33" s="86"/>
      <c r="K33" s="30"/>
      <c r="L33" s="45"/>
      <c r="M33" s="30"/>
      <c r="N33" s="45"/>
    </row>
    <row r="34" spans="1:14" s="47" customFormat="1" ht="47.25" customHeight="1">
      <c r="A34" s="30"/>
      <c r="B34" s="87"/>
      <c r="C34" s="46"/>
      <c r="D34" s="98"/>
      <c r="E34" s="44"/>
      <c r="F34" s="95"/>
      <c r="G34" s="30"/>
      <c r="H34" s="45"/>
      <c r="I34" s="99"/>
      <c r="J34" s="86"/>
      <c r="K34" s="30"/>
      <c r="L34" s="45"/>
      <c r="M34" s="30"/>
      <c r="N34" s="45"/>
    </row>
    <row r="35" spans="1:14" s="47" customFormat="1" ht="45.75" customHeight="1">
      <c r="A35" s="30"/>
      <c r="B35" s="87"/>
      <c r="C35" s="113"/>
      <c r="D35" s="98"/>
      <c r="E35" s="44"/>
      <c r="F35" s="113"/>
      <c r="G35" s="30"/>
      <c r="H35" s="45"/>
      <c r="I35" s="99"/>
      <c r="J35" s="113"/>
      <c r="K35" s="30"/>
      <c r="L35" s="45"/>
      <c r="M35" s="30"/>
      <c r="N35" s="45"/>
    </row>
    <row r="36" spans="1:14" s="47" customFormat="1" ht="29.25" customHeight="1">
      <c r="A36" s="30"/>
      <c r="B36" s="87"/>
      <c r="C36" s="113"/>
      <c r="D36" s="98"/>
      <c r="E36" s="44"/>
      <c r="F36" s="113"/>
      <c r="G36" s="30"/>
      <c r="H36" s="45"/>
      <c r="I36" s="99"/>
      <c r="J36" s="113"/>
      <c r="K36" s="30"/>
      <c r="L36" s="45"/>
      <c r="M36" s="30"/>
      <c r="N36" s="45"/>
    </row>
    <row r="37" spans="1:14" s="47" customFormat="1" ht="43.5" customHeight="1">
      <c r="A37" s="30"/>
      <c r="B37" s="87"/>
      <c r="C37" s="113"/>
      <c r="D37" s="98"/>
      <c r="E37" s="44"/>
      <c r="F37" s="113"/>
      <c r="G37" s="30"/>
      <c r="H37" s="45"/>
      <c r="I37" s="99"/>
      <c r="J37" s="113"/>
      <c r="K37" s="30"/>
      <c r="L37" s="45"/>
      <c r="M37" s="30"/>
      <c r="N37" s="45"/>
    </row>
    <row r="38" spans="1:14" s="47" customFormat="1" ht="15" customHeight="1">
      <c r="A38" s="30" t="s">
        <v>31</v>
      </c>
      <c r="B38" s="40"/>
      <c r="C38" s="42"/>
      <c r="D38" s="45">
        <f>SUM(D11:D33)</f>
        <v>122</v>
      </c>
      <c r="E38" s="45">
        <f>SUM(E11:E33)</f>
        <v>0</v>
      </c>
      <c r="F38" s="45">
        <f>SUM(F11:F37)</f>
        <v>122520</v>
      </c>
      <c r="G38" s="106">
        <f>SUM(G11:G33)</f>
        <v>29</v>
      </c>
      <c r="H38" s="45">
        <f>SUM(H11:H33)</f>
        <v>20090</v>
      </c>
      <c r="I38" s="106">
        <f>SUM(I11:I33)</f>
        <v>31</v>
      </c>
      <c r="J38" s="45">
        <f>SUM(J11:J37)</f>
        <v>20090</v>
      </c>
      <c r="K38" s="106">
        <f>SUM(K11:K33)</f>
        <v>31</v>
      </c>
      <c r="L38" s="45">
        <f>SUM(L11:L33)</f>
        <v>20090</v>
      </c>
      <c r="M38" s="106">
        <f>SUM(M11:M33)</f>
        <v>31</v>
      </c>
      <c r="N38" s="45">
        <f>SUM(N11:N33)</f>
        <v>20090</v>
      </c>
    </row>
    <row r="39" spans="1:14" ht="12.75">
      <c r="A39" s="6"/>
      <c r="B39" s="13"/>
      <c r="C39" s="54"/>
      <c r="D39" s="32"/>
      <c r="E39" s="33"/>
      <c r="F39" s="34"/>
      <c r="G39" s="34"/>
      <c r="H39" s="13"/>
      <c r="I39" s="13"/>
      <c r="J39" s="13"/>
      <c r="K39" s="13"/>
      <c r="L39" s="13"/>
      <c r="M39" s="13"/>
      <c r="N39" s="14"/>
    </row>
    <row r="40" spans="1:14" ht="12.75">
      <c r="A40" s="35"/>
      <c r="B40" s="34" t="s">
        <v>22</v>
      </c>
      <c r="C40" s="55"/>
      <c r="D40" s="36"/>
      <c r="E40" s="37"/>
      <c r="F40" s="34"/>
      <c r="G40" s="34"/>
      <c r="H40" s="34"/>
      <c r="I40" s="34"/>
      <c r="J40" s="34"/>
      <c r="K40" s="34"/>
      <c r="L40" s="34"/>
      <c r="M40" s="34"/>
      <c r="N40" s="38"/>
    </row>
    <row r="41" spans="1:14" ht="12.75">
      <c r="A41" s="35"/>
      <c r="B41" s="34"/>
      <c r="C41" s="55"/>
      <c r="D41" s="36"/>
      <c r="E41" s="37"/>
      <c r="F41" s="34"/>
      <c r="G41" s="34"/>
      <c r="H41" s="34" t="s">
        <v>23</v>
      </c>
      <c r="I41" s="34"/>
      <c r="J41" s="245" t="s">
        <v>153</v>
      </c>
      <c r="K41" s="245"/>
      <c r="L41" s="245"/>
      <c r="M41" s="34"/>
      <c r="N41" s="38"/>
    </row>
    <row r="42" spans="1:14" ht="12.75">
      <c r="A42" s="35"/>
      <c r="B42" s="34"/>
      <c r="C42" s="55"/>
      <c r="D42" s="36"/>
      <c r="E42" s="37"/>
      <c r="F42" s="34"/>
      <c r="G42" s="34"/>
      <c r="H42" s="34"/>
      <c r="I42" s="34"/>
      <c r="J42" s="246" t="s">
        <v>24</v>
      </c>
      <c r="K42" s="246"/>
      <c r="L42" s="246"/>
      <c r="M42" s="34"/>
      <c r="N42" s="38"/>
    </row>
    <row r="43" spans="1:14" ht="12.75">
      <c r="A43" s="18"/>
      <c r="B43" s="20"/>
      <c r="C43" s="50"/>
      <c r="D43" s="16"/>
      <c r="E43" s="17"/>
      <c r="F43" s="20"/>
      <c r="G43" s="20"/>
      <c r="H43" s="20"/>
      <c r="I43" s="20"/>
      <c r="J43" s="20"/>
      <c r="K43" s="20"/>
      <c r="L43" s="20"/>
      <c r="M43" s="20"/>
      <c r="N43" s="19"/>
    </row>
    <row r="44" ht="12.75"/>
  </sheetData>
  <sheetProtection/>
  <mergeCells count="10">
    <mergeCell ref="J41:L41"/>
    <mergeCell ref="J42:L42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zoomScale="85" zoomScaleNormal="85" zoomScaleSheetLayoutView="96" zoomScalePageLayoutView="0" workbookViewId="0" topLeftCell="A25">
      <selection activeCell="F22" sqref="F22"/>
    </sheetView>
  </sheetViews>
  <sheetFormatPr defaultColWidth="9.140625" defaultRowHeight="12.75"/>
  <cols>
    <col min="1" max="1" width="10.7109375" style="1" customWidth="1"/>
    <col min="2" max="2" width="38.5742187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ht="12.75">
      <c r="A1" s="1" t="s">
        <v>33</v>
      </c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251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3:6" ht="12.75">
      <c r="C4" s="48"/>
      <c r="D4" s="3"/>
      <c r="E4" s="4"/>
      <c r="F4" s="2"/>
    </row>
    <row r="5" spans="1:5" ht="12.75">
      <c r="A5" s="5" t="s">
        <v>29</v>
      </c>
      <c r="B5" s="5"/>
      <c r="C5" s="48" t="s">
        <v>105</v>
      </c>
      <c r="D5" s="3"/>
      <c r="E5" s="4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41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s="47" customFormat="1" ht="24.75" customHeight="1">
      <c r="A11" s="30">
        <v>1</v>
      </c>
      <c r="B11" s="123" t="s">
        <v>55</v>
      </c>
      <c r="C11" s="46"/>
      <c r="D11" s="98"/>
      <c r="E11" s="93"/>
      <c r="F11" s="96"/>
      <c r="G11" s="99"/>
      <c r="H11" s="86"/>
      <c r="I11" s="99"/>
      <c r="J11" s="100"/>
      <c r="K11" s="99"/>
      <c r="L11" s="86"/>
      <c r="M11" s="99"/>
      <c r="N11" s="100"/>
    </row>
    <row r="12" spans="1:14" s="47" customFormat="1" ht="24.75" customHeight="1">
      <c r="A12" s="30"/>
      <c r="B12" s="142" t="s">
        <v>154</v>
      </c>
      <c r="C12" s="145">
        <v>15000</v>
      </c>
      <c r="D12" s="163">
        <v>1</v>
      </c>
      <c r="E12" s="93" t="s">
        <v>110</v>
      </c>
      <c r="F12" s="145">
        <v>15000</v>
      </c>
      <c r="G12" s="99">
        <v>1</v>
      </c>
      <c r="H12" s="149" t="s">
        <v>156</v>
      </c>
      <c r="I12" s="30"/>
      <c r="J12" s="45"/>
      <c r="K12" s="30"/>
      <c r="L12" s="45"/>
      <c r="M12" s="30"/>
      <c r="N12" s="45"/>
    </row>
    <row r="13" spans="1:14" s="47" customFormat="1" ht="24.75" customHeight="1">
      <c r="A13" s="30"/>
      <c r="B13" s="142" t="s">
        <v>155</v>
      </c>
      <c r="C13" s="145">
        <v>10000</v>
      </c>
      <c r="D13" s="163">
        <v>1</v>
      </c>
      <c r="E13" s="93" t="s">
        <v>110</v>
      </c>
      <c r="F13" s="145">
        <v>10000</v>
      </c>
      <c r="G13" s="99"/>
      <c r="H13" s="86"/>
      <c r="I13" s="30">
        <v>1</v>
      </c>
      <c r="J13" s="112">
        <v>10000</v>
      </c>
      <c r="K13" s="30"/>
      <c r="L13" s="45"/>
      <c r="M13" s="30"/>
      <c r="N13" s="45"/>
    </row>
    <row r="14" spans="1:14" s="47" customFormat="1" ht="24.75" customHeight="1">
      <c r="A14" s="30">
        <v>2</v>
      </c>
      <c r="B14" s="123" t="s">
        <v>69</v>
      </c>
      <c r="C14" s="46"/>
      <c r="D14" s="98"/>
      <c r="E14" s="93"/>
      <c r="F14" s="96"/>
      <c r="G14" s="99"/>
      <c r="H14" s="86"/>
      <c r="I14" s="30"/>
      <c r="J14" s="112"/>
      <c r="K14" s="30"/>
      <c r="L14" s="45"/>
      <c r="M14" s="30"/>
      <c r="N14" s="45"/>
    </row>
    <row r="15" spans="1:14" s="47" customFormat="1" ht="24.75" customHeight="1">
      <c r="A15" s="30"/>
      <c r="B15" s="124" t="s">
        <v>157</v>
      </c>
      <c r="C15" s="128">
        <v>1500</v>
      </c>
      <c r="D15" s="126">
        <v>12</v>
      </c>
      <c r="E15" s="93" t="s">
        <v>56</v>
      </c>
      <c r="F15" s="96">
        <f>D15*C15</f>
        <v>18000</v>
      </c>
      <c r="G15" s="99">
        <v>3</v>
      </c>
      <c r="H15" s="86">
        <f>C15*G15</f>
        <v>4500</v>
      </c>
      <c r="I15" s="30">
        <v>3</v>
      </c>
      <c r="J15" s="112">
        <f>I15*C15</f>
        <v>4500</v>
      </c>
      <c r="K15" s="30">
        <v>3</v>
      </c>
      <c r="L15" s="45">
        <f>K15*C15</f>
        <v>4500</v>
      </c>
      <c r="M15" s="30">
        <v>3</v>
      </c>
      <c r="N15" s="45">
        <f>M15*C15</f>
        <v>4500</v>
      </c>
    </row>
    <row r="16" spans="1:14" s="47" customFormat="1" ht="24.75" customHeight="1">
      <c r="A16" s="30"/>
      <c r="B16" s="122" t="s">
        <v>158</v>
      </c>
      <c r="C16" s="128">
        <v>700</v>
      </c>
      <c r="D16" s="126">
        <v>24</v>
      </c>
      <c r="E16" s="93" t="s">
        <v>56</v>
      </c>
      <c r="F16" s="96">
        <f>D16*C16</f>
        <v>16800</v>
      </c>
      <c r="G16" s="99">
        <v>6</v>
      </c>
      <c r="H16" s="86">
        <f>C16*G16</f>
        <v>4200</v>
      </c>
      <c r="I16" s="30">
        <v>6</v>
      </c>
      <c r="J16" s="112">
        <f>I16*C16</f>
        <v>4200</v>
      </c>
      <c r="K16" s="30">
        <v>6</v>
      </c>
      <c r="L16" s="45">
        <f>K16*C16</f>
        <v>4200</v>
      </c>
      <c r="M16" s="30">
        <v>6</v>
      </c>
      <c r="N16" s="45">
        <f>M16*C16</f>
        <v>4200</v>
      </c>
    </row>
    <row r="17" spans="1:14" s="47" customFormat="1" ht="24.75" customHeight="1">
      <c r="A17" s="30"/>
      <c r="B17" s="122" t="s">
        <v>159</v>
      </c>
      <c r="C17" s="128">
        <v>7600</v>
      </c>
      <c r="D17" s="126">
        <v>2</v>
      </c>
      <c r="E17" s="93" t="s">
        <v>56</v>
      </c>
      <c r="F17" s="96">
        <f>D17*C17</f>
        <v>15200</v>
      </c>
      <c r="G17" s="99"/>
      <c r="H17" s="86"/>
      <c r="I17" s="30">
        <v>1</v>
      </c>
      <c r="J17" s="112">
        <f>I17*C17</f>
        <v>7600</v>
      </c>
      <c r="K17" s="30"/>
      <c r="L17" s="45"/>
      <c r="M17" s="30"/>
      <c r="N17" s="45"/>
    </row>
    <row r="18" spans="1:14" s="47" customFormat="1" ht="24.75" customHeight="1">
      <c r="A18" s="30">
        <v>3</v>
      </c>
      <c r="B18" s="164" t="s">
        <v>166</v>
      </c>
      <c r="C18" s="128"/>
      <c r="D18" s="126"/>
      <c r="E18" s="93"/>
      <c r="F18" s="96"/>
      <c r="G18" s="99"/>
      <c r="H18" s="86"/>
      <c r="I18" s="30"/>
      <c r="J18" s="112"/>
      <c r="K18" s="30"/>
      <c r="L18" s="45"/>
      <c r="M18" s="30"/>
      <c r="N18" s="45"/>
    </row>
    <row r="19" spans="1:14" s="47" customFormat="1" ht="24.75" customHeight="1">
      <c r="A19" s="30"/>
      <c r="B19" s="133" t="s">
        <v>161</v>
      </c>
      <c r="C19" s="136">
        <v>20000</v>
      </c>
      <c r="D19" s="135">
        <v>1</v>
      </c>
      <c r="E19" s="136" t="s">
        <v>56</v>
      </c>
      <c r="F19" s="165">
        <f>C19*D19</f>
        <v>20000</v>
      </c>
      <c r="G19" s="99">
        <v>1</v>
      </c>
      <c r="H19" s="149" t="s">
        <v>84</v>
      </c>
      <c r="I19" s="30"/>
      <c r="J19" s="112"/>
      <c r="K19" s="30"/>
      <c r="L19" s="45"/>
      <c r="M19" s="30"/>
      <c r="N19" s="45"/>
    </row>
    <row r="20" spans="1:14" s="47" customFormat="1" ht="24.75" customHeight="1">
      <c r="A20" s="30"/>
      <c r="B20" s="122" t="s">
        <v>162</v>
      </c>
      <c r="C20" s="127">
        <v>20000</v>
      </c>
      <c r="D20" s="125">
        <v>1</v>
      </c>
      <c r="E20" s="127" t="s">
        <v>56</v>
      </c>
      <c r="F20" s="165">
        <f>C20*D20</f>
        <v>20000</v>
      </c>
      <c r="G20" s="99"/>
      <c r="H20" s="86"/>
      <c r="I20" s="30"/>
      <c r="J20" s="112"/>
      <c r="K20" s="30">
        <v>1</v>
      </c>
      <c r="L20" s="132" t="s">
        <v>84</v>
      </c>
      <c r="M20" s="30"/>
      <c r="N20" s="45"/>
    </row>
    <row r="21" spans="1:14" s="47" customFormat="1" ht="24.75" customHeight="1">
      <c r="A21" s="30"/>
      <c r="B21" s="122" t="s">
        <v>163</v>
      </c>
      <c r="C21" s="127">
        <v>20000</v>
      </c>
      <c r="D21" s="125">
        <v>2</v>
      </c>
      <c r="E21" s="127" t="s">
        <v>56</v>
      </c>
      <c r="F21" s="165">
        <f>C21*D21</f>
        <v>40000</v>
      </c>
      <c r="G21" s="99"/>
      <c r="H21" s="86"/>
      <c r="I21" s="30">
        <v>1</v>
      </c>
      <c r="J21" s="166" t="s">
        <v>84</v>
      </c>
      <c r="K21" s="30"/>
      <c r="L21" s="45"/>
      <c r="M21" s="30"/>
      <c r="N21" s="45"/>
    </row>
    <row r="22" spans="1:14" s="47" customFormat="1" ht="24.75" customHeight="1">
      <c r="A22" s="30"/>
      <c r="B22" s="133" t="s">
        <v>164</v>
      </c>
      <c r="C22" s="136">
        <v>13000</v>
      </c>
      <c r="D22" s="135">
        <v>2</v>
      </c>
      <c r="E22" s="136" t="s">
        <v>56</v>
      </c>
      <c r="F22" s="165">
        <f>C22*D22</f>
        <v>26000</v>
      </c>
      <c r="G22" s="99"/>
      <c r="H22" s="86"/>
      <c r="I22" s="30">
        <v>1</v>
      </c>
      <c r="J22" s="166" t="s">
        <v>167</v>
      </c>
      <c r="K22" s="30"/>
      <c r="L22" s="45"/>
      <c r="M22" s="30"/>
      <c r="N22" s="45"/>
    </row>
    <row r="23" spans="1:14" s="47" customFormat="1" ht="24.75" customHeight="1">
      <c r="A23" s="30"/>
      <c r="B23" s="133" t="s">
        <v>165</v>
      </c>
      <c r="C23" s="136">
        <v>14000</v>
      </c>
      <c r="D23" s="135">
        <v>1</v>
      </c>
      <c r="E23" s="136" t="s">
        <v>56</v>
      </c>
      <c r="F23" s="165">
        <f>C23*D23</f>
        <v>14000</v>
      </c>
      <c r="G23" s="99"/>
      <c r="H23" s="86"/>
      <c r="I23" s="30"/>
      <c r="J23" s="112"/>
      <c r="K23" s="30"/>
      <c r="L23" s="45"/>
      <c r="M23" s="30">
        <v>1</v>
      </c>
      <c r="N23" s="132" t="s">
        <v>168</v>
      </c>
    </row>
    <row r="24" spans="1:14" s="47" customFormat="1" ht="24.75" customHeight="1">
      <c r="A24" s="30">
        <v>4</v>
      </c>
      <c r="B24" s="164" t="s">
        <v>134</v>
      </c>
      <c r="C24" s="128"/>
      <c r="D24" s="126"/>
      <c r="E24" s="93"/>
      <c r="F24" s="96"/>
      <c r="G24" s="99"/>
      <c r="H24" s="86"/>
      <c r="I24" s="30"/>
      <c r="J24" s="112"/>
      <c r="K24" s="30"/>
      <c r="L24" s="45"/>
      <c r="M24" s="30"/>
      <c r="N24" s="45"/>
    </row>
    <row r="25" spans="1:14" s="47" customFormat="1" ht="24.75" customHeight="1">
      <c r="A25" s="30"/>
      <c r="B25" s="156" t="s">
        <v>169</v>
      </c>
      <c r="C25" s="127">
        <v>5000</v>
      </c>
      <c r="D25" s="126">
        <v>4</v>
      </c>
      <c r="E25" s="93" t="s">
        <v>56</v>
      </c>
      <c r="F25" s="96">
        <v>20000</v>
      </c>
      <c r="G25" s="99">
        <v>1</v>
      </c>
      <c r="H25" s="86">
        <v>5000</v>
      </c>
      <c r="I25" s="30">
        <v>2</v>
      </c>
      <c r="J25" s="112">
        <v>10000</v>
      </c>
      <c r="K25" s="30">
        <v>1</v>
      </c>
      <c r="L25" s="45">
        <v>5000</v>
      </c>
      <c r="M25" s="30"/>
      <c r="N25" s="45"/>
    </row>
    <row r="26" spans="1:14" s="47" customFormat="1" ht="24.75" customHeight="1">
      <c r="A26" s="30">
        <v>5</v>
      </c>
      <c r="B26" s="164" t="s">
        <v>99</v>
      </c>
      <c r="C26" s="128"/>
      <c r="D26" s="126"/>
      <c r="E26" s="93"/>
      <c r="F26" s="96"/>
      <c r="G26" s="99"/>
      <c r="H26" s="86"/>
      <c r="I26" s="30"/>
      <c r="J26" s="112"/>
      <c r="K26" s="30"/>
      <c r="L26" s="45"/>
      <c r="M26" s="30"/>
      <c r="N26" s="45"/>
    </row>
    <row r="27" spans="1:14" s="47" customFormat="1" ht="24.75" customHeight="1">
      <c r="A27" s="30"/>
      <c r="B27" s="84" t="s">
        <v>136</v>
      </c>
      <c r="C27" s="121">
        <v>2000</v>
      </c>
      <c r="D27" s="98">
        <v>12</v>
      </c>
      <c r="E27" s="93" t="s">
        <v>56</v>
      </c>
      <c r="F27" s="96">
        <v>24000</v>
      </c>
      <c r="G27" s="99">
        <v>3</v>
      </c>
      <c r="H27" s="86">
        <v>6000</v>
      </c>
      <c r="I27" s="30">
        <v>3</v>
      </c>
      <c r="J27" s="112">
        <v>6000</v>
      </c>
      <c r="K27" s="30">
        <v>3</v>
      </c>
      <c r="L27" s="45">
        <v>6000</v>
      </c>
      <c r="M27" s="30">
        <v>3</v>
      </c>
      <c r="N27" s="45">
        <v>6000</v>
      </c>
    </row>
    <row r="28" spans="1:14" s="47" customFormat="1" ht="24.75" customHeight="1">
      <c r="A28" s="30"/>
      <c r="B28" s="84"/>
      <c r="C28" s="46" t="s">
        <v>170</v>
      </c>
      <c r="D28" s="98"/>
      <c r="E28" s="93"/>
      <c r="F28" s="96"/>
      <c r="G28" s="99"/>
      <c r="H28" s="86"/>
      <c r="I28" s="30"/>
      <c r="J28" s="112"/>
      <c r="K28" s="30"/>
      <c r="L28" s="45"/>
      <c r="M28" s="30"/>
      <c r="N28" s="45"/>
    </row>
    <row r="29" spans="1:14" s="47" customFormat="1" ht="24.75" customHeight="1">
      <c r="A29" s="30"/>
      <c r="B29" s="84"/>
      <c r="C29" s="46"/>
      <c r="D29" s="98"/>
      <c r="E29" s="93"/>
      <c r="F29" s="96"/>
      <c r="G29" s="99"/>
      <c r="H29" s="86"/>
      <c r="I29" s="30"/>
      <c r="J29" s="112"/>
      <c r="K29" s="30"/>
      <c r="L29" s="45"/>
      <c r="M29" s="30"/>
      <c r="N29" s="45"/>
    </row>
    <row r="30" spans="1:14" s="47" customFormat="1" ht="24.75" customHeight="1">
      <c r="A30" s="30"/>
      <c r="B30" s="84"/>
      <c r="C30" s="46"/>
      <c r="D30" s="98"/>
      <c r="E30" s="93"/>
      <c r="F30" s="96"/>
      <c r="G30" s="99"/>
      <c r="H30" s="86"/>
      <c r="I30" s="30"/>
      <c r="J30" s="112"/>
      <c r="K30" s="30"/>
      <c r="L30" s="96"/>
      <c r="M30" s="30"/>
      <c r="N30" s="45"/>
    </row>
    <row r="31" spans="1:14" s="47" customFormat="1" ht="30" customHeight="1">
      <c r="A31" s="30"/>
      <c r="B31" s="84"/>
      <c r="C31" s="46"/>
      <c r="D31" s="98"/>
      <c r="E31" s="93"/>
      <c r="F31" s="96"/>
      <c r="G31" s="99"/>
      <c r="H31" s="86"/>
      <c r="I31" s="30"/>
      <c r="J31" s="112"/>
      <c r="K31" s="30"/>
      <c r="L31" s="45"/>
      <c r="M31" s="30"/>
      <c r="N31" s="45"/>
    </row>
    <row r="32" spans="1:14" s="47" customFormat="1" ht="15" customHeight="1">
      <c r="A32" s="30" t="s">
        <v>31</v>
      </c>
      <c r="B32" s="40"/>
      <c r="C32" s="42"/>
      <c r="D32" s="45">
        <f aca="true" t="shared" si="0" ref="D32:N32">SUM(D11:D31)</f>
        <v>63</v>
      </c>
      <c r="E32" s="45">
        <f t="shared" si="0"/>
        <v>0</v>
      </c>
      <c r="F32" s="45">
        <f t="shared" si="0"/>
        <v>239000</v>
      </c>
      <c r="G32" s="106">
        <f t="shared" si="0"/>
        <v>15</v>
      </c>
      <c r="H32" s="45">
        <f t="shared" si="0"/>
        <v>19700</v>
      </c>
      <c r="I32" s="106">
        <f t="shared" si="0"/>
        <v>18</v>
      </c>
      <c r="J32" s="45">
        <f t="shared" si="0"/>
        <v>42300</v>
      </c>
      <c r="K32" s="106">
        <f t="shared" si="0"/>
        <v>14</v>
      </c>
      <c r="L32" s="45">
        <f t="shared" si="0"/>
        <v>19700</v>
      </c>
      <c r="M32" s="106">
        <f t="shared" si="0"/>
        <v>13</v>
      </c>
      <c r="N32" s="45">
        <f t="shared" si="0"/>
        <v>14700</v>
      </c>
    </row>
    <row r="33" spans="1:14" ht="12.75">
      <c r="A33" s="6"/>
      <c r="B33" s="13"/>
      <c r="C33" s="54"/>
      <c r="D33" s="32"/>
      <c r="E33" s="33"/>
      <c r="F33" s="34"/>
      <c r="G33" s="34"/>
      <c r="H33" s="13"/>
      <c r="I33" s="13"/>
      <c r="J33" s="13"/>
      <c r="K33" s="13"/>
      <c r="L33" s="13"/>
      <c r="M33" s="13"/>
      <c r="N33" s="14"/>
    </row>
    <row r="34" spans="1:14" ht="12.75">
      <c r="A34" s="35"/>
      <c r="B34" s="34" t="s">
        <v>22</v>
      </c>
      <c r="C34" s="55"/>
      <c r="D34" s="36"/>
      <c r="E34" s="37"/>
      <c r="F34" s="34"/>
      <c r="G34" s="34"/>
      <c r="H34" s="34"/>
      <c r="I34" s="34"/>
      <c r="J34" s="34"/>
      <c r="K34" s="34"/>
      <c r="L34" s="34"/>
      <c r="M34" s="34"/>
      <c r="N34" s="38"/>
    </row>
    <row r="35" spans="1:14" ht="12.75">
      <c r="A35" s="35"/>
      <c r="B35" s="34"/>
      <c r="C35" s="55"/>
      <c r="D35" s="36"/>
      <c r="E35" s="37"/>
      <c r="F35" s="34"/>
      <c r="G35" s="34"/>
      <c r="H35" s="34" t="s">
        <v>23</v>
      </c>
      <c r="I35" s="34"/>
      <c r="J35" s="245" t="s">
        <v>160</v>
      </c>
      <c r="K35" s="245"/>
      <c r="L35" s="245"/>
      <c r="M35" s="34"/>
      <c r="N35" s="38"/>
    </row>
    <row r="36" spans="1:14" ht="12.75">
      <c r="A36" s="35"/>
      <c r="B36" s="34"/>
      <c r="C36" s="55"/>
      <c r="D36" s="36"/>
      <c r="E36" s="37"/>
      <c r="F36" s="34"/>
      <c r="G36" s="34"/>
      <c r="H36" s="34"/>
      <c r="I36" s="34"/>
      <c r="J36" s="246" t="s">
        <v>24</v>
      </c>
      <c r="K36" s="246"/>
      <c r="L36" s="246"/>
      <c r="M36" s="34"/>
      <c r="N36" s="38"/>
    </row>
    <row r="37" spans="1:14" ht="12.75">
      <c r="A37" s="18"/>
      <c r="B37" s="20"/>
      <c r="C37" s="50"/>
      <c r="D37" s="16"/>
      <c r="E37" s="17"/>
      <c r="F37" s="20"/>
      <c r="G37" s="20"/>
      <c r="H37" s="20"/>
      <c r="I37" s="20"/>
      <c r="J37" s="20"/>
      <c r="K37" s="20"/>
      <c r="L37" s="20"/>
      <c r="M37" s="20"/>
      <c r="N37" s="19"/>
    </row>
  </sheetData>
  <sheetProtection/>
  <mergeCells count="10">
    <mergeCell ref="J35:L35"/>
    <mergeCell ref="J36:L36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43"/>
  <sheetViews>
    <sheetView zoomScale="85" zoomScaleNormal="85" zoomScaleSheetLayoutView="96" zoomScalePageLayoutView="0" workbookViewId="0" topLeftCell="A25">
      <selection activeCell="K48" sqref="K48"/>
    </sheetView>
  </sheetViews>
  <sheetFormatPr defaultColWidth="9.140625" defaultRowHeight="12.75"/>
  <cols>
    <col min="1" max="1" width="10.7109375" style="1" customWidth="1"/>
    <col min="2" max="2" width="38.003906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ht="12.75">
      <c r="A1" s="1" t="s">
        <v>33</v>
      </c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51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3:6" ht="12.75">
      <c r="C4" s="48"/>
      <c r="D4" s="3"/>
      <c r="E4" s="4"/>
      <c r="F4" s="2"/>
    </row>
    <row r="5" spans="1:5" ht="12.75">
      <c r="A5" s="5" t="s">
        <v>29</v>
      </c>
      <c r="B5" s="5"/>
      <c r="C5" s="48" t="s">
        <v>105</v>
      </c>
      <c r="D5" s="3"/>
      <c r="E5" s="4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42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s="47" customFormat="1" ht="24.75" customHeight="1">
      <c r="A11" s="30">
        <v>1</v>
      </c>
      <c r="B11" s="123" t="s">
        <v>55</v>
      </c>
      <c r="C11" s="46"/>
      <c r="D11" s="98"/>
      <c r="E11" s="93"/>
      <c r="F11" s="96"/>
      <c r="G11" s="99"/>
      <c r="H11" s="86"/>
      <c r="I11" s="99"/>
      <c r="J11" s="86"/>
      <c r="K11" s="99"/>
      <c r="L11" s="86"/>
      <c r="M11" s="99"/>
      <c r="N11" s="86"/>
    </row>
    <row r="12" spans="1:14" s="47" customFormat="1" ht="24.75" customHeight="1">
      <c r="A12" s="30"/>
      <c r="B12" s="120" t="s">
        <v>171</v>
      </c>
      <c r="C12" s="127">
        <v>5000</v>
      </c>
      <c r="D12" s="98">
        <v>1</v>
      </c>
      <c r="E12" s="93" t="s">
        <v>110</v>
      </c>
      <c r="F12" s="127">
        <v>5000</v>
      </c>
      <c r="G12" s="99">
        <v>1</v>
      </c>
      <c r="H12" s="127">
        <v>5000</v>
      </c>
      <c r="I12" s="99"/>
      <c r="J12" s="86"/>
      <c r="K12" s="99"/>
      <c r="L12" s="86"/>
      <c r="M12" s="99"/>
      <c r="N12" s="86"/>
    </row>
    <row r="13" spans="1:14" s="47" customFormat="1" ht="24.75" customHeight="1">
      <c r="A13" s="30"/>
      <c r="B13" s="120" t="s">
        <v>172</v>
      </c>
      <c r="C13" s="127">
        <v>5000</v>
      </c>
      <c r="D13" s="98">
        <v>1</v>
      </c>
      <c r="E13" s="93" t="s">
        <v>110</v>
      </c>
      <c r="F13" s="127">
        <v>5000</v>
      </c>
      <c r="G13" s="99">
        <v>1</v>
      </c>
      <c r="H13" s="127">
        <v>5000</v>
      </c>
      <c r="I13" s="99"/>
      <c r="J13" s="86"/>
      <c r="K13" s="99"/>
      <c r="L13" s="86"/>
      <c r="M13" s="99"/>
      <c r="N13" s="86"/>
    </row>
    <row r="14" spans="1:14" s="47" customFormat="1" ht="24.75" customHeight="1">
      <c r="A14" s="30">
        <v>2</v>
      </c>
      <c r="B14" s="169" t="s">
        <v>69</v>
      </c>
      <c r="C14" s="127"/>
      <c r="D14" s="98"/>
      <c r="E14" s="93"/>
      <c r="F14" s="127"/>
      <c r="G14" s="99"/>
      <c r="H14" s="162"/>
      <c r="I14" s="99"/>
      <c r="J14" s="86"/>
      <c r="K14" s="99"/>
      <c r="L14" s="86"/>
      <c r="M14" s="99"/>
      <c r="N14" s="86"/>
    </row>
    <row r="15" spans="1:14" s="47" customFormat="1" ht="24.75" customHeight="1">
      <c r="A15" s="30"/>
      <c r="B15" s="168" t="s">
        <v>175</v>
      </c>
      <c r="C15" s="127">
        <v>1500</v>
      </c>
      <c r="D15" s="125">
        <v>12</v>
      </c>
      <c r="E15" s="93" t="s">
        <v>56</v>
      </c>
      <c r="F15" s="127">
        <f>D15*C15</f>
        <v>18000</v>
      </c>
      <c r="G15" s="99">
        <v>3</v>
      </c>
      <c r="H15" s="162">
        <f>G15*C15</f>
        <v>4500</v>
      </c>
      <c r="I15" s="99">
        <v>3</v>
      </c>
      <c r="J15" s="86">
        <f>I15*C15</f>
        <v>4500</v>
      </c>
      <c r="K15" s="99">
        <v>3</v>
      </c>
      <c r="L15" s="86">
        <f>K15*C15</f>
        <v>4500</v>
      </c>
      <c r="M15" s="99">
        <v>3</v>
      </c>
      <c r="N15" s="86">
        <f>M15*C15</f>
        <v>4500</v>
      </c>
    </row>
    <row r="16" spans="1:14" s="47" customFormat="1" ht="24.75" customHeight="1">
      <c r="A16" s="30"/>
      <c r="B16" s="151" t="s">
        <v>173</v>
      </c>
      <c r="C16" s="127">
        <v>700</v>
      </c>
      <c r="D16" s="125">
        <v>45</v>
      </c>
      <c r="E16" s="93" t="s">
        <v>56</v>
      </c>
      <c r="F16" s="127">
        <f>D16*C16</f>
        <v>31500</v>
      </c>
      <c r="G16" s="99">
        <v>8</v>
      </c>
      <c r="H16" s="162">
        <f>G16*C16</f>
        <v>5600</v>
      </c>
      <c r="I16" s="99">
        <v>7</v>
      </c>
      <c r="J16" s="86">
        <f>I16*C16</f>
        <v>4900</v>
      </c>
      <c r="K16" s="99">
        <v>9</v>
      </c>
      <c r="L16" s="86">
        <f>K16*C16</f>
        <v>6300</v>
      </c>
      <c r="M16" s="99">
        <v>11</v>
      </c>
      <c r="N16" s="86">
        <f>M16*C16</f>
        <v>7700</v>
      </c>
    </row>
    <row r="17" spans="1:14" s="47" customFormat="1" ht="24.75" customHeight="1">
      <c r="A17" s="30"/>
      <c r="B17" s="167" t="s">
        <v>174</v>
      </c>
      <c r="C17" s="127"/>
      <c r="D17" s="98"/>
      <c r="E17" s="93"/>
      <c r="F17" s="127"/>
      <c r="G17" s="99"/>
      <c r="H17" s="162"/>
      <c r="I17" s="99"/>
      <c r="J17" s="86"/>
      <c r="K17" s="99"/>
      <c r="L17" s="86"/>
      <c r="M17" s="99"/>
      <c r="N17" s="86"/>
    </row>
    <row r="18" spans="1:14" s="47" customFormat="1" ht="24.75" customHeight="1">
      <c r="A18" s="30">
        <v>3</v>
      </c>
      <c r="B18" s="169" t="s">
        <v>181</v>
      </c>
      <c r="C18" s="127"/>
      <c r="D18" s="98"/>
      <c r="E18" s="93"/>
      <c r="F18" s="127"/>
      <c r="G18" s="99"/>
      <c r="H18" s="162"/>
      <c r="I18" s="99"/>
      <c r="J18" s="86"/>
      <c r="K18" s="99"/>
      <c r="L18" s="86"/>
      <c r="M18" s="99"/>
      <c r="N18" s="86"/>
    </row>
    <row r="19" spans="1:14" s="47" customFormat="1" ht="24.75" customHeight="1">
      <c r="A19" s="30"/>
      <c r="B19" s="122" t="s">
        <v>176</v>
      </c>
      <c r="C19" s="127">
        <v>20000</v>
      </c>
      <c r="D19" s="125">
        <v>1</v>
      </c>
      <c r="E19" s="93" t="s">
        <v>56</v>
      </c>
      <c r="F19" s="127">
        <f>D19*C19</f>
        <v>20000</v>
      </c>
      <c r="G19" s="99"/>
      <c r="H19" s="162"/>
      <c r="I19" s="99">
        <v>1</v>
      </c>
      <c r="J19" s="149" t="s">
        <v>84</v>
      </c>
      <c r="K19" s="99"/>
      <c r="L19" s="86"/>
      <c r="M19" s="99"/>
      <c r="N19" s="86"/>
    </row>
    <row r="20" spans="1:14" s="47" customFormat="1" ht="24.75" customHeight="1">
      <c r="A20" s="30"/>
      <c r="B20" s="170" t="s">
        <v>177</v>
      </c>
      <c r="C20" s="136">
        <v>10000</v>
      </c>
      <c r="D20" s="135">
        <v>1</v>
      </c>
      <c r="E20" s="93" t="s">
        <v>56</v>
      </c>
      <c r="F20" s="127">
        <f>D20*C20</f>
        <v>10000</v>
      </c>
      <c r="G20" s="99"/>
      <c r="H20" s="162"/>
      <c r="I20" s="99"/>
      <c r="J20" s="86"/>
      <c r="K20" s="99">
        <v>1</v>
      </c>
      <c r="L20" s="149" t="s">
        <v>95</v>
      </c>
      <c r="M20" s="99"/>
      <c r="N20" s="86"/>
    </row>
    <row r="21" spans="1:14" s="47" customFormat="1" ht="24.75" customHeight="1">
      <c r="A21" s="30"/>
      <c r="B21" s="124" t="s">
        <v>178</v>
      </c>
      <c r="C21" s="127">
        <v>10000</v>
      </c>
      <c r="D21" s="125">
        <v>1</v>
      </c>
      <c r="E21" s="93" t="s">
        <v>56</v>
      </c>
      <c r="F21" s="127">
        <f>D21*C21</f>
        <v>10000</v>
      </c>
      <c r="G21" s="99"/>
      <c r="H21" s="86"/>
      <c r="I21" s="99"/>
      <c r="J21" s="86"/>
      <c r="K21" s="99"/>
      <c r="L21" s="86"/>
      <c r="M21" s="99">
        <v>1</v>
      </c>
      <c r="N21" s="149" t="s">
        <v>95</v>
      </c>
    </row>
    <row r="22" spans="1:14" s="47" customFormat="1" ht="24.75" customHeight="1">
      <c r="A22" s="30"/>
      <c r="B22" s="124" t="s">
        <v>179</v>
      </c>
      <c r="C22" s="127">
        <v>2000</v>
      </c>
      <c r="D22" s="125">
        <v>5</v>
      </c>
      <c r="E22" s="93" t="s">
        <v>56</v>
      </c>
      <c r="F22" s="127">
        <f>D22*C22</f>
        <v>10000</v>
      </c>
      <c r="G22" s="99">
        <v>1</v>
      </c>
      <c r="H22" s="86">
        <v>2000</v>
      </c>
      <c r="I22" s="99">
        <v>2</v>
      </c>
      <c r="J22" s="149" t="s">
        <v>182</v>
      </c>
      <c r="K22" s="99">
        <v>1</v>
      </c>
      <c r="L22" s="149" t="s">
        <v>101</v>
      </c>
      <c r="M22" s="99">
        <v>1</v>
      </c>
      <c r="N22" s="149" t="s">
        <v>101</v>
      </c>
    </row>
    <row r="23" spans="1:14" s="47" customFormat="1" ht="24.75" customHeight="1">
      <c r="A23" s="30"/>
      <c r="B23" s="122" t="s">
        <v>180</v>
      </c>
      <c r="C23" s="46"/>
      <c r="D23" s="125"/>
      <c r="E23" s="93"/>
      <c r="F23" s="96"/>
      <c r="G23" s="99"/>
      <c r="H23" s="86"/>
      <c r="I23" s="99"/>
      <c r="J23" s="86"/>
      <c r="K23" s="99"/>
      <c r="L23" s="86"/>
      <c r="M23" s="99"/>
      <c r="N23" s="86"/>
    </row>
    <row r="24" spans="1:14" s="47" customFormat="1" ht="24.75" customHeight="1">
      <c r="A24" s="30">
        <v>4</v>
      </c>
      <c r="B24" s="123" t="s">
        <v>134</v>
      </c>
      <c r="C24" s="46"/>
      <c r="D24" s="98"/>
      <c r="E24" s="93"/>
      <c r="F24" s="96"/>
      <c r="G24" s="99"/>
      <c r="H24" s="86"/>
      <c r="I24" s="99"/>
      <c r="J24" s="86"/>
      <c r="K24" s="99"/>
      <c r="L24" s="86"/>
      <c r="M24" s="99"/>
      <c r="N24" s="86"/>
    </row>
    <row r="25" spans="1:14" s="47" customFormat="1" ht="24.75" customHeight="1">
      <c r="A25" s="30"/>
      <c r="B25" s="133" t="s">
        <v>183</v>
      </c>
      <c r="C25" s="136">
        <v>5000</v>
      </c>
      <c r="D25" s="135">
        <v>1</v>
      </c>
      <c r="E25" s="93" t="s">
        <v>56</v>
      </c>
      <c r="F25" s="136">
        <v>5000</v>
      </c>
      <c r="G25" s="99"/>
      <c r="H25" s="86"/>
      <c r="I25" s="99">
        <v>1</v>
      </c>
      <c r="J25" s="127">
        <v>5000</v>
      </c>
      <c r="K25" s="99"/>
      <c r="L25" s="86"/>
      <c r="M25" s="99"/>
      <c r="N25" s="86"/>
    </row>
    <row r="26" spans="1:14" s="47" customFormat="1" ht="24.75" customHeight="1">
      <c r="A26" s="30"/>
      <c r="B26" s="133" t="s">
        <v>184</v>
      </c>
      <c r="C26" s="136">
        <v>5000</v>
      </c>
      <c r="D26" s="135">
        <v>1</v>
      </c>
      <c r="E26" s="93" t="s">
        <v>56</v>
      </c>
      <c r="F26" s="136">
        <v>5000</v>
      </c>
      <c r="G26" s="99"/>
      <c r="H26" s="86"/>
      <c r="I26" s="99">
        <v>1</v>
      </c>
      <c r="J26" s="127">
        <v>5000</v>
      </c>
      <c r="K26" s="99"/>
      <c r="L26" s="86"/>
      <c r="M26" s="99"/>
      <c r="N26" s="86"/>
    </row>
    <row r="27" spans="1:14" s="47" customFormat="1" ht="24.75" customHeight="1">
      <c r="A27" s="30">
        <v>5</v>
      </c>
      <c r="B27" s="134" t="s">
        <v>99</v>
      </c>
      <c r="C27" s="136"/>
      <c r="D27" s="135"/>
      <c r="E27" s="93"/>
      <c r="F27" s="136"/>
      <c r="G27" s="99"/>
      <c r="H27" s="86"/>
      <c r="I27" s="99"/>
      <c r="J27" s="127"/>
      <c r="K27" s="99"/>
      <c r="L27" s="86"/>
      <c r="M27" s="99"/>
      <c r="N27" s="86"/>
    </row>
    <row r="28" spans="1:14" s="47" customFormat="1" ht="24.75" customHeight="1">
      <c r="A28" s="30"/>
      <c r="B28" s="133" t="s">
        <v>136</v>
      </c>
      <c r="C28" s="139" t="s">
        <v>101</v>
      </c>
      <c r="D28" s="135">
        <v>12</v>
      </c>
      <c r="E28" s="93" t="s">
        <v>56</v>
      </c>
      <c r="F28" s="139" t="s">
        <v>102</v>
      </c>
      <c r="G28" s="99">
        <v>3</v>
      </c>
      <c r="H28" s="149" t="s">
        <v>103</v>
      </c>
      <c r="I28" s="99">
        <v>3</v>
      </c>
      <c r="J28" s="149" t="s">
        <v>103</v>
      </c>
      <c r="K28" s="99">
        <v>3</v>
      </c>
      <c r="L28" s="149" t="s">
        <v>103</v>
      </c>
      <c r="M28" s="99">
        <v>3</v>
      </c>
      <c r="N28" s="149" t="s">
        <v>103</v>
      </c>
    </row>
    <row r="29" spans="1:14" s="47" customFormat="1" ht="24.75" customHeight="1">
      <c r="A29" s="30"/>
      <c r="B29" s="133"/>
      <c r="C29" s="136"/>
      <c r="D29" s="135"/>
      <c r="E29" s="93"/>
      <c r="F29" s="136"/>
      <c r="G29" s="99"/>
      <c r="H29" s="86"/>
      <c r="I29" s="99"/>
      <c r="J29" s="127"/>
      <c r="K29" s="99"/>
      <c r="L29" s="86"/>
      <c r="M29" s="99"/>
      <c r="N29" s="86"/>
    </row>
    <row r="30" spans="1:14" s="47" customFormat="1" ht="24.75" customHeight="1">
      <c r="A30" s="30"/>
      <c r="B30" s="133"/>
      <c r="C30" s="136"/>
      <c r="D30" s="135"/>
      <c r="E30" s="93"/>
      <c r="F30" s="136"/>
      <c r="G30" s="99"/>
      <c r="H30" s="86"/>
      <c r="I30" s="99"/>
      <c r="J30" s="127"/>
      <c r="K30" s="99"/>
      <c r="L30" s="86"/>
      <c r="M30" s="99"/>
      <c r="N30" s="86"/>
    </row>
    <row r="31" spans="1:14" s="47" customFormat="1" ht="24.75" customHeight="1">
      <c r="A31" s="30"/>
      <c r="B31" s="84"/>
      <c r="C31" s="46"/>
      <c r="D31" s="98"/>
      <c r="E31" s="93"/>
      <c r="F31" s="96"/>
      <c r="G31" s="99"/>
      <c r="H31" s="86"/>
      <c r="I31" s="99"/>
      <c r="J31" s="91"/>
      <c r="K31" s="99"/>
      <c r="L31" s="86"/>
      <c r="M31" s="99"/>
      <c r="N31" s="86"/>
    </row>
    <row r="32" spans="1:14" s="47" customFormat="1" ht="24.75" customHeight="1">
      <c r="A32" s="30"/>
      <c r="B32" s="84"/>
      <c r="C32" s="46"/>
      <c r="D32" s="98"/>
      <c r="E32" s="93"/>
      <c r="F32" s="96"/>
      <c r="G32" s="99"/>
      <c r="H32" s="86"/>
      <c r="I32" s="99"/>
      <c r="J32" s="86"/>
      <c r="K32" s="99"/>
      <c r="L32" s="86"/>
      <c r="M32" s="99"/>
      <c r="N32" s="86"/>
    </row>
    <row r="33" spans="1:14" s="47" customFormat="1" ht="24.75" customHeight="1">
      <c r="A33" s="30"/>
      <c r="B33" s="84"/>
      <c r="C33" s="46"/>
      <c r="D33" s="98"/>
      <c r="E33" s="93"/>
      <c r="F33" s="96"/>
      <c r="G33" s="99"/>
      <c r="H33" s="86"/>
      <c r="I33" s="99"/>
      <c r="J33" s="86"/>
      <c r="K33" s="99"/>
      <c r="L33" s="86"/>
      <c r="M33" s="99"/>
      <c r="N33" s="86"/>
    </row>
    <row r="34" spans="1:14" s="47" customFormat="1" ht="24.75" customHeight="1">
      <c r="A34" s="30"/>
      <c r="B34" s="84"/>
      <c r="C34" s="46"/>
      <c r="D34" s="98"/>
      <c r="E34" s="93"/>
      <c r="F34" s="96"/>
      <c r="G34" s="99"/>
      <c r="H34" s="86"/>
      <c r="I34" s="99"/>
      <c r="J34" s="86"/>
      <c r="K34" s="99"/>
      <c r="L34" s="86"/>
      <c r="M34" s="99"/>
      <c r="N34" s="86"/>
    </row>
    <row r="35" spans="1:14" s="47" customFormat="1" ht="24.75" customHeight="1">
      <c r="A35" s="30"/>
      <c r="B35" s="87"/>
      <c r="C35" s="46"/>
      <c r="D35" s="98"/>
      <c r="E35" s="93"/>
      <c r="F35" s="96"/>
      <c r="G35" s="99"/>
      <c r="H35" s="86"/>
      <c r="I35" s="99"/>
      <c r="J35" s="86"/>
      <c r="K35" s="99"/>
      <c r="L35" s="86"/>
      <c r="M35" s="99"/>
      <c r="N35" s="86"/>
    </row>
    <row r="36" spans="1:14" s="47" customFormat="1" ht="24.75" customHeight="1">
      <c r="A36" s="30"/>
      <c r="B36" s="87"/>
      <c r="C36" s="46"/>
      <c r="D36" s="98"/>
      <c r="E36" s="93"/>
      <c r="F36" s="96"/>
      <c r="G36" s="99"/>
      <c r="H36" s="86"/>
      <c r="I36" s="99"/>
      <c r="J36" s="86"/>
      <c r="K36" s="99"/>
      <c r="L36" s="86"/>
      <c r="M36" s="99"/>
      <c r="N36" s="86"/>
    </row>
    <row r="37" spans="1:14" s="47" customFormat="1" ht="23.25" customHeight="1">
      <c r="A37" s="30"/>
      <c r="B37" s="87"/>
      <c r="C37" s="46"/>
      <c r="D37" s="98"/>
      <c r="E37" s="93"/>
      <c r="F37" s="96"/>
      <c r="G37" s="99"/>
      <c r="H37" s="86"/>
      <c r="I37" s="99"/>
      <c r="J37" s="86"/>
      <c r="K37" s="99"/>
      <c r="L37" s="86"/>
      <c r="M37" s="99"/>
      <c r="N37" s="86"/>
    </row>
    <row r="38" spans="1:14" s="47" customFormat="1" ht="15" customHeight="1">
      <c r="A38" s="30" t="s">
        <v>31</v>
      </c>
      <c r="B38" s="40"/>
      <c r="C38" s="42"/>
      <c r="D38" s="103">
        <f>SUM(D11:D37)</f>
        <v>81</v>
      </c>
      <c r="E38" s="102"/>
      <c r="F38" s="102">
        <f>F12+F13+F15+F16+F19+F20+F21+F22+F25+F26+F28</f>
        <v>143500</v>
      </c>
      <c r="G38" s="103">
        <f aca="true" t="shared" si="0" ref="G38:M38">SUM(G11:G37)</f>
        <v>17</v>
      </c>
      <c r="H38" s="102">
        <f t="shared" si="0"/>
        <v>22100</v>
      </c>
      <c r="I38" s="103">
        <f t="shared" si="0"/>
        <v>18</v>
      </c>
      <c r="J38" s="102">
        <f t="shared" si="0"/>
        <v>19400</v>
      </c>
      <c r="K38" s="103">
        <f t="shared" si="0"/>
        <v>17</v>
      </c>
      <c r="L38" s="102">
        <f>L15+L16+L20+L22+L28</f>
        <v>28800</v>
      </c>
      <c r="M38" s="103">
        <f t="shared" si="0"/>
        <v>19</v>
      </c>
      <c r="N38" s="102">
        <f>N15+N16+N21+N22+N28</f>
        <v>30200</v>
      </c>
    </row>
    <row r="39" spans="1:14" ht="12.75">
      <c r="A39" s="6"/>
      <c r="B39" s="13"/>
      <c r="C39" s="54"/>
      <c r="D39" s="32"/>
      <c r="E39" s="33"/>
      <c r="F39" s="34"/>
      <c r="G39" s="34"/>
      <c r="H39" s="13"/>
      <c r="I39" s="13"/>
      <c r="J39" s="13"/>
      <c r="K39" s="13"/>
      <c r="L39" s="13"/>
      <c r="M39" s="13"/>
      <c r="N39" s="14"/>
    </row>
    <row r="40" spans="1:14" ht="12.75">
      <c r="A40" s="35"/>
      <c r="B40" s="34" t="s">
        <v>22</v>
      </c>
      <c r="C40" s="55"/>
      <c r="D40" s="36"/>
      <c r="E40" s="37"/>
      <c r="F40" s="34"/>
      <c r="G40" s="34"/>
      <c r="H40" s="34"/>
      <c r="I40" s="34"/>
      <c r="J40" s="34"/>
      <c r="K40" s="34"/>
      <c r="L40" s="34"/>
      <c r="M40" s="34"/>
      <c r="N40" s="38"/>
    </row>
    <row r="41" spans="1:14" ht="12.75">
      <c r="A41" s="35"/>
      <c r="B41" s="34"/>
      <c r="C41" s="55"/>
      <c r="D41" s="36"/>
      <c r="E41" s="37"/>
      <c r="F41" s="34"/>
      <c r="G41" s="34"/>
      <c r="H41" s="34" t="s">
        <v>23</v>
      </c>
      <c r="I41" s="34"/>
      <c r="J41" s="245" t="s">
        <v>185</v>
      </c>
      <c r="K41" s="245"/>
      <c r="L41" s="245"/>
      <c r="M41" s="34"/>
      <c r="N41" s="38"/>
    </row>
    <row r="42" spans="1:14" ht="12.75">
      <c r="A42" s="35"/>
      <c r="B42" s="34"/>
      <c r="C42" s="55"/>
      <c r="D42" s="36"/>
      <c r="E42" s="37"/>
      <c r="F42" s="34"/>
      <c r="G42" s="34"/>
      <c r="H42" s="34"/>
      <c r="I42" s="34"/>
      <c r="J42" s="246" t="s">
        <v>24</v>
      </c>
      <c r="K42" s="246"/>
      <c r="L42" s="246"/>
      <c r="M42" s="34"/>
      <c r="N42" s="38"/>
    </row>
    <row r="43" spans="1:14" ht="12.75">
      <c r="A43" s="18"/>
      <c r="B43" s="20"/>
      <c r="C43" s="50"/>
      <c r="D43" s="16"/>
      <c r="E43" s="17"/>
      <c r="F43" s="20"/>
      <c r="G43" s="20"/>
      <c r="H43" s="20"/>
      <c r="I43" s="20"/>
      <c r="J43" s="20"/>
      <c r="K43" s="20"/>
      <c r="L43" s="20"/>
      <c r="M43" s="20"/>
      <c r="N43" s="19"/>
    </row>
  </sheetData>
  <sheetProtection/>
  <mergeCells count="10">
    <mergeCell ref="J41:L41"/>
    <mergeCell ref="J42:L42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41"/>
  <sheetViews>
    <sheetView zoomScale="85" zoomScaleNormal="85" zoomScaleSheetLayoutView="96" zoomScalePageLayoutView="0" workbookViewId="0" topLeftCell="A1">
      <selection activeCell="K54" sqref="K54"/>
    </sheetView>
  </sheetViews>
  <sheetFormatPr defaultColWidth="9.140625" defaultRowHeight="12.75"/>
  <cols>
    <col min="1" max="1" width="10.7109375" style="1" customWidth="1"/>
    <col min="2" max="2" width="37.00390625" style="1" customWidth="1"/>
    <col min="3" max="3" width="13.8515625" style="39" customWidth="1"/>
    <col min="4" max="4" width="7.7109375" style="1" customWidth="1"/>
    <col min="5" max="5" width="6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</cols>
  <sheetData>
    <row r="1" ht="12.75">
      <c r="A1" s="1" t="s">
        <v>33</v>
      </c>
    </row>
    <row r="2" spans="1:15" ht="12.7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.75">
      <c r="A3" s="248" t="s">
        <v>52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3:6" ht="12.75">
      <c r="C4" s="48"/>
      <c r="D4" s="3"/>
      <c r="E4" s="4"/>
      <c r="F4" s="2"/>
    </row>
    <row r="5" spans="1:5" ht="12.75">
      <c r="A5" s="5" t="s">
        <v>29</v>
      </c>
      <c r="B5" s="5"/>
      <c r="C5" s="48" t="s">
        <v>105</v>
      </c>
      <c r="D5" s="3"/>
      <c r="E5" s="4"/>
    </row>
    <row r="6" spans="1:14" ht="12.75">
      <c r="A6" s="6" t="s">
        <v>2</v>
      </c>
      <c r="B6" s="7"/>
      <c r="C6" s="49"/>
      <c r="D6" s="8"/>
      <c r="E6" s="9"/>
      <c r="F6" s="10" t="s">
        <v>3</v>
      </c>
      <c r="G6" s="11"/>
      <c r="H6" s="11"/>
      <c r="I6" s="11"/>
      <c r="J6" s="12"/>
      <c r="K6" s="13" t="s">
        <v>10</v>
      </c>
      <c r="L6" s="13"/>
      <c r="M6" s="13"/>
      <c r="N6" s="14"/>
    </row>
    <row r="7" spans="1:14" ht="12.75">
      <c r="A7" s="15" t="s">
        <v>30</v>
      </c>
      <c r="B7" s="5"/>
      <c r="C7" s="50" t="s">
        <v>43</v>
      </c>
      <c r="D7" s="16"/>
      <c r="E7" s="17"/>
      <c r="F7" s="18" t="s">
        <v>4</v>
      </c>
      <c r="G7" s="18" t="s">
        <v>5</v>
      </c>
      <c r="H7" s="19"/>
      <c r="I7" s="10" t="s">
        <v>6</v>
      </c>
      <c r="J7" s="12"/>
      <c r="K7" s="20" t="s">
        <v>7</v>
      </c>
      <c r="L7" s="20"/>
      <c r="M7" s="20"/>
      <c r="N7" s="19"/>
    </row>
    <row r="8" spans="1:14" ht="12.75">
      <c r="A8" s="21"/>
      <c r="B8" s="6"/>
      <c r="C8" s="51"/>
      <c r="D8" s="22"/>
      <c r="E8" s="23"/>
      <c r="F8" s="6"/>
      <c r="G8" s="249" t="s">
        <v>8</v>
      </c>
      <c r="H8" s="250"/>
      <c r="I8" s="250"/>
      <c r="J8" s="250"/>
      <c r="K8" s="250"/>
      <c r="L8" s="250"/>
      <c r="M8" s="250"/>
      <c r="N8" s="251"/>
    </row>
    <row r="9" spans="1:14" ht="12.75">
      <c r="A9" s="24" t="s">
        <v>9</v>
      </c>
      <c r="B9" s="25" t="s">
        <v>11</v>
      </c>
      <c r="C9" s="52" t="s">
        <v>12</v>
      </c>
      <c r="D9" s="252" t="s">
        <v>13</v>
      </c>
      <c r="E9" s="253"/>
      <c r="F9" s="25" t="s">
        <v>14</v>
      </c>
      <c r="G9" s="249" t="s">
        <v>15</v>
      </c>
      <c r="H9" s="251"/>
      <c r="I9" s="249" t="s">
        <v>16</v>
      </c>
      <c r="J9" s="251"/>
      <c r="K9" s="249" t="s">
        <v>17</v>
      </c>
      <c r="L9" s="251"/>
      <c r="M9" s="249" t="s">
        <v>18</v>
      </c>
      <c r="N9" s="251"/>
    </row>
    <row r="10" spans="1:14" ht="12.75">
      <c r="A10" s="26"/>
      <c r="B10" s="18"/>
      <c r="C10" s="53"/>
      <c r="D10" s="27"/>
      <c r="E10" s="28"/>
      <c r="F10" s="18"/>
      <c r="G10" s="29" t="s">
        <v>19</v>
      </c>
      <c r="H10" s="30" t="s">
        <v>20</v>
      </c>
      <c r="I10" s="30" t="s">
        <v>19</v>
      </c>
      <c r="J10" s="30" t="s">
        <v>21</v>
      </c>
      <c r="K10" s="29" t="s">
        <v>19</v>
      </c>
      <c r="L10" s="31" t="s">
        <v>21</v>
      </c>
      <c r="M10" s="29" t="s">
        <v>19</v>
      </c>
      <c r="N10" s="29" t="s">
        <v>20</v>
      </c>
    </row>
    <row r="11" spans="1:14" s="47" customFormat="1" ht="28.5" customHeight="1" thickBot="1">
      <c r="A11" s="30">
        <v>1</v>
      </c>
      <c r="B11" s="123" t="s">
        <v>69</v>
      </c>
      <c r="C11" s="46"/>
      <c r="D11" s="98"/>
      <c r="E11" s="93"/>
      <c r="F11" s="96"/>
      <c r="G11" s="99"/>
      <c r="H11" s="86"/>
      <c r="I11" s="99"/>
      <c r="J11" s="86"/>
      <c r="K11" s="99"/>
      <c r="L11" s="86"/>
      <c r="M11" s="99"/>
      <c r="N11" s="86"/>
    </row>
    <row r="12" spans="1:14" s="47" customFormat="1" ht="28.5" customHeight="1">
      <c r="A12" s="30"/>
      <c r="B12" s="173" t="s">
        <v>186</v>
      </c>
      <c r="C12" s="174">
        <v>1500</v>
      </c>
      <c r="D12" s="175">
        <v>12</v>
      </c>
      <c r="E12" s="93" t="s">
        <v>56</v>
      </c>
      <c r="F12" s="96">
        <f>D12*C12</f>
        <v>18000</v>
      </c>
      <c r="G12" s="99">
        <v>3</v>
      </c>
      <c r="H12" s="86">
        <f>G12*C12</f>
        <v>4500</v>
      </c>
      <c r="I12" s="99">
        <v>3</v>
      </c>
      <c r="J12" s="86">
        <f>I12*C12</f>
        <v>4500</v>
      </c>
      <c r="K12" s="99">
        <v>3</v>
      </c>
      <c r="L12" s="86">
        <f>K12*C12</f>
        <v>4500</v>
      </c>
      <c r="M12" s="99">
        <v>3</v>
      </c>
      <c r="N12" s="86">
        <f>M12*C12</f>
        <v>4500</v>
      </c>
    </row>
    <row r="13" spans="1:14" s="47" customFormat="1" ht="17.25" customHeight="1">
      <c r="A13" s="30"/>
      <c r="B13" s="124" t="s">
        <v>187</v>
      </c>
      <c r="C13" s="127">
        <v>700</v>
      </c>
      <c r="D13" s="125">
        <v>12</v>
      </c>
      <c r="E13" s="93" t="s">
        <v>56</v>
      </c>
      <c r="F13" s="96">
        <f aca="true" t="shared" si="0" ref="F13:F18">D13*C13</f>
        <v>8400</v>
      </c>
      <c r="G13" s="99">
        <v>3</v>
      </c>
      <c r="H13" s="86">
        <f>G13*C13</f>
        <v>2100</v>
      </c>
      <c r="I13" s="99">
        <v>3</v>
      </c>
      <c r="J13" s="86">
        <f aca="true" t="shared" si="1" ref="J13:J18">I13*C13</f>
        <v>2100</v>
      </c>
      <c r="K13" s="99">
        <v>3</v>
      </c>
      <c r="L13" s="86">
        <f>K13*C13</f>
        <v>2100</v>
      </c>
      <c r="M13" s="99">
        <v>3</v>
      </c>
      <c r="N13" s="86">
        <f>M13*C13</f>
        <v>2100</v>
      </c>
    </row>
    <row r="14" spans="1:14" s="47" customFormat="1" ht="18" customHeight="1">
      <c r="A14" s="30"/>
      <c r="B14" s="172" t="s">
        <v>188</v>
      </c>
      <c r="C14" s="127">
        <v>750</v>
      </c>
      <c r="D14" s="125">
        <v>12</v>
      </c>
      <c r="E14" s="93" t="s">
        <v>56</v>
      </c>
      <c r="F14" s="96">
        <f t="shared" si="0"/>
        <v>9000</v>
      </c>
      <c r="G14" s="99">
        <v>3</v>
      </c>
      <c r="H14" s="86">
        <f>G14*C14</f>
        <v>2250</v>
      </c>
      <c r="I14" s="99">
        <v>3</v>
      </c>
      <c r="J14" s="86">
        <f t="shared" si="1"/>
        <v>2250</v>
      </c>
      <c r="K14" s="99">
        <v>3</v>
      </c>
      <c r="L14" s="86">
        <f>K14*C14</f>
        <v>2250</v>
      </c>
      <c r="M14" s="99">
        <v>3</v>
      </c>
      <c r="N14" s="86">
        <f>M14*C14</f>
        <v>2250</v>
      </c>
    </row>
    <row r="15" spans="1:14" s="47" customFormat="1" ht="18.75" customHeight="1">
      <c r="A15" s="30"/>
      <c r="B15" s="122" t="s">
        <v>189</v>
      </c>
      <c r="C15" s="127">
        <v>700</v>
      </c>
      <c r="D15" s="125">
        <v>12</v>
      </c>
      <c r="E15" s="93" t="s">
        <v>56</v>
      </c>
      <c r="F15" s="96">
        <f t="shared" si="0"/>
        <v>8400</v>
      </c>
      <c r="G15" s="99">
        <v>3</v>
      </c>
      <c r="H15" s="86">
        <f>G15*C15</f>
        <v>2100</v>
      </c>
      <c r="I15" s="99">
        <v>3</v>
      </c>
      <c r="J15" s="86">
        <f t="shared" si="1"/>
        <v>2100</v>
      </c>
      <c r="K15" s="99">
        <v>3</v>
      </c>
      <c r="L15" s="86">
        <f>K15*C15</f>
        <v>2100</v>
      </c>
      <c r="M15" s="99">
        <v>3</v>
      </c>
      <c r="N15" s="86">
        <f>M15*C15</f>
        <v>2100</v>
      </c>
    </row>
    <row r="16" spans="1:14" s="47" customFormat="1" ht="31.5" customHeight="1">
      <c r="A16" s="30"/>
      <c r="B16" s="151" t="s">
        <v>190</v>
      </c>
      <c r="C16" s="127">
        <v>8100</v>
      </c>
      <c r="D16" s="125">
        <v>2</v>
      </c>
      <c r="E16" s="93" t="s">
        <v>56</v>
      </c>
      <c r="F16" s="96">
        <f t="shared" si="0"/>
        <v>16200</v>
      </c>
      <c r="G16" s="99">
        <v>1</v>
      </c>
      <c r="H16" s="86">
        <f>G16*C16</f>
        <v>8100</v>
      </c>
      <c r="I16" s="99"/>
      <c r="J16" s="86"/>
      <c r="K16" s="99">
        <v>1</v>
      </c>
      <c r="L16" s="86">
        <f>K16*C16</f>
        <v>8100</v>
      </c>
      <c r="M16" s="99"/>
      <c r="N16" s="86"/>
    </row>
    <row r="17" spans="1:14" s="47" customFormat="1" ht="30.75" customHeight="1">
      <c r="A17" s="30"/>
      <c r="B17" s="122" t="s">
        <v>191</v>
      </c>
      <c r="C17" s="127">
        <v>10000</v>
      </c>
      <c r="D17" s="125">
        <v>1</v>
      </c>
      <c r="E17" s="93" t="s">
        <v>56</v>
      </c>
      <c r="F17" s="96">
        <f t="shared" si="0"/>
        <v>10000</v>
      </c>
      <c r="G17" s="99"/>
      <c r="H17" s="86"/>
      <c r="I17" s="99"/>
      <c r="J17" s="86"/>
      <c r="K17" s="99"/>
      <c r="L17" s="86"/>
      <c r="M17" s="99">
        <v>1</v>
      </c>
      <c r="N17" s="86">
        <f>M17*C17</f>
        <v>10000</v>
      </c>
    </row>
    <row r="18" spans="1:14" s="47" customFormat="1" ht="29.25" customHeight="1">
      <c r="A18" s="30"/>
      <c r="B18" s="122" t="s">
        <v>192</v>
      </c>
      <c r="C18" s="127">
        <v>10000</v>
      </c>
      <c r="D18" s="125">
        <v>1</v>
      </c>
      <c r="E18" s="93" t="s">
        <v>56</v>
      </c>
      <c r="F18" s="96">
        <f t="shared" si="0"/>
        <v>10000</v>
      </c>
      <c r="G18" s="99"/>
      <c r="H18" s="86"/>
      <c r="I18" s="99">
        <v>1</v>
      </c>
      <c r="J18" s="86">
        <f t="shared" si="1"/>
        <v>10000</v>
      </c>
      <c r="K18" s="99"/>
      <c r="L18" s="86"/>
      <c r="M18" s="99"/>
      <c r="N18" s="86"/>
    </row>
    <row r="19" spans="1:14" s="47" customFormat="1" ht="29.25" customHeight="1">
      <c r="A19" s="30">
        <v>2</v>
      </c>
      <c r="B19" s="164" t="s">
        <v>134</v>
      </c>
      <c r="C19" s="46"/>
      <c r="D19" s="98"/>
      <c r="E19" s="93"/>
      <c r="F19" s="96"/>
      <c r="G19" s="99"/>
      <c r="H19" s="86"/>
      <c r="I19" s="99"/>
      <c r="J19" s="86"/>
      <c r="K19" s="99"/>
      <c r="L19" s="86"/>
      <c r="M19" s="99"/>
      <c r="N19" s="86"/>
    </row>
    <row r="20" spans="1:14" s="47" customFormat="1" ht="29.25" customHeight="1">
      <c r="A20" s="30"/>
      <c r="B20" s="133" t="s">
        <v>183</v>
      </c>
      <c r="C20" s="136">
        <v>7500</v>
      </c>
      <c r="D20" s="98">
        <v>1</v>
      </c>
      <c r="E20" s="93" t="s">
        <v>56</v>
      </c>
      <c r="F20" s="136">
        <v>7500</v>
      </c>
      <c r="G20" s="99"/>
      <c r="H20" s="86"/>
      <c r="I20" s="99">
        <v>1</v>
      </c>
      <c r="J20" s="149" t="s">
        <v>193</v>
      </c>
      <c r="K20" s="99"/>
      <c r="L20" s="86"/>
      <c r="M20" s="99"/>
      <c r="N20" s="86"/>
    </row>
    <row r="21" spans="1:14" s="47" customFormat="1" ht="29.25" customHeight="1">
      <c r="A21" s="30"/>
      <c r="B21" s="133" t="s">
        <v>184</v>
      </c>
      <c r="C21" s="136">
        <v>7500</v>
      </c>
      <c r="D21" s="98">
        <v>1</v>
      </c>
      <c r="E21" s="93" t="s">
        <v>56</v>
      </c>
      <c r="F21" s="136">
        <v>7500</v>
      </c>
      <c r="G21" s="99"/>
      <c r="H21" s="86"/>
      <c r="I21" s="99"/>
      <c r="J21" s="86"/>
      <c r="K21" s="99"/>
      <c r="L21" s="86"/>
      <c r="M21" s="99"/>
      <c r="N21" s="86"/>
    </row>
    <row r="22" spans="1:14" s="47" customFormat="1" ht="29.25" customHeight="1">
      <c r="A22" s="30">
        <v>3</v>
      </c>
      <c r="B22" s="164" t="s">
        <v>99</v>
      </c>
      <c r="C22" s="46"/>
      <c r="D22" s="98"/>
      <c r="E22" s="93"/>
      <c r="F22" s="96"/>
      <c r="G22" s="99"/>
      <c r="H22" s="86"/>
      <c r="I22" s="99"/>
      <c r="J22" s="86"/>
      <c r="K22" s="99"/>
      <c r="L22" s="86"/>
      <c r="M22" s="99"/>
      <c r="N22" s="86"/>
    </row>
    <row r="23" spans="1:14" s="47" customFormat="1" ht="29.25" customHeight="1">
      <c r="A23" s="30"/>
      <c r="B23" s="122" t="s">
        <v>136</v>
      </c>
      <c r="C23" s="121" t="s">
        <v>101</v>
      </c>
      <c r="D23" s="98">
        <v>12</v>
      </c>
      <c r="E23" s="93" t="s">
        <v>56</v>
      </c>
      <c r="F23" s="176" t="s">
        <v>102</v>
      </c>
      <c r="G23" s="99">
        <v>3</v>
      </c>
      <c r="H23" s="149" t="s">
        <v>103</v>
      </c>
      <c r="I23" s="99">
        <v>3</v>
      </c>
      <c r="J23" s="86">
        <v>6000</v>
      </c>
      <c r="K23" s="99">
        <v>3</v>
      </c>
      <c r="L23" s="86">
        <v>6000</v>
      </c>
      <c r="M23" s="99">
        <v>3</v>
      </c>
      <c r="N23" s="86">
        <v>6000</v>
      </c>
    </row>
    <row r="24" spans="1:14" s="47" customFormat="1" ht="29.25" customHeight="1">
      <c r="A24" s="30"/>
      <c r="B24" s="122"/>
      <c r="C24" s="46"/>
      <c r="D24" s="98"/>
      <c r="E24" s="93"/>
      <c r="F24" s="96"/>
      <c r="G24" s="99"/>
      <c r="H24" s="86"/>
      <c r="I24" s="99"/>
      <c r="J24" s="86"/>
      <c r="K24" s="99"/>
      <c r="L24" s="86"/>
      <c r="M24" s="99"/>
      <c r="N24" s="86"/>
    </row>
    <row r="25" spans="1:14" s="47" customFormat="1" ht="29.25" customHeight="1">
      <c r="A25" s="30"/>
      <c r="B25" s="122"/>
      <c r="C25" s="46"/>
      <c r="D25" s="98"/>
      <c r="E25" s="93"/>
      <c r="F25" s="96"/>
      <c r="G25" s="99"/>
      <c r="H25" s="86"/>
      <c r="I25" s="99"/>
      <c r="J25" s="86"/>
      <c r="K25" s="99"/>
      <c r="L25" s="86"/>
      <c r="M25" s="99"/>
      <c r="N25" s="86"/>
    </row>
    <row r="26" spans="1:14" s="47" customFormat="1" ht="29.25" customHeight="1">
      <c r="A26" s="30"/>
      <c r="B26" s="122"/>
      <c r="C26" s="46"/>
      <c r="D26" s="98"/>
      <c r="E26" s="93"/>
      <c r="F26" s="96"/>
      <c r="G26" s="99"/>
      <c r="H26" s="86"/>
      <c r="I26" s="99"/>
      <c r="J26" s="86"/>
      <c r="K26" s="99"/>
      <c r="L26" s="86"/>
      <c r="M26" s="99"/>
      <c r="N26" s="86"/>
    </row>
    <row r="27" spans="1:14" s="47" customFormat="1" ht="29.25" customHeight="1">
      <c r="A27" s="30"/>
      <c r="B27" s="122"/>
      <c r="C27" s="46"/>
      <c r="D27" s="98"/>
      <c r="E27" s="93"/>
      <c r="F27" s="96"/>
      <c r="G27" s="99"/>
      <c r="H27" s="86"/>
      <c r="I27" s="99"/>
      <c r="J27" s="86"/>
      <c r="K27" s="99"/>
      <c r="L27" s="86"/>
      <c r="M27" s="99"/>
      <c r="N27" s="86"/>
    </row>
    <row r="28" spans="1:14" s="47" customFormat="1" ht="29.25" customHeight="1">
      <c r="A28" s="30"/>
      <c r="B28" s="122"/>
      <c r="C28" s="46"/>
      <c r="D28" s="98"/>
      <c r="E28" s="93"/>
      <c r="F28" s="96"/>
      <c r="G28" s="99"/>
      <c r="H28" s="86"/>
      <c r="I28" s="99"/>
      <c r="J28" s="86"/>
      <c r="K28" s="99"/>
      <c r="L28" s="86"/>
      <c r="M28" s="99"/>
      <c r="N28" s="86"/>
    </row>
    <row r="29" spans="1:14" s="47" customFormat="1" ht="29.25" customHeight="1">
      <c r="A29" s="30"/>
      <c r="B29" s="122"/>
      <c r="C29" s="46"/>
      <c r="D29" s="98"/>
      <c r="E29" s="93"/>
      <c r="F29" s="96"/>
      <c r="G29" s="99"/>
      <c r="H29" s="86"/>
      <c r="I29" s="99"/>
      <c r="J29" s="86"/>
      <c r="K29" s="99"/>
      <c r="L29" s="86"/>
      <c r="M29" s="99"/>
      <c r="N29" s="86"/>
    </row>
    <row r="30" spans="1:14" s="47" customFormat="1" ht="33" customHeight="1">
      <c r="A30" s="30"/>
      <c r="B30" s="122"/>
      <c r="C30" s="46"/>
      <c r="D30" s="98"/>
      <c r="E30" s="93"/>
      <c r="F30" s="96"/>
      <c r="G30" s="99"/>
      <c r="H30" s="86"/>
      <c r="I30" s="99"/>
      <c r="J30" s="86"/>
      <c r="K30" s="99"/>
      <c r="L30" s="86"/>
      <c r="M30" s="99"/>
      <c r="N30" s="96"/>
    </row>
    <row r="31" spans="1:14" s="47" customFormat="1" ht="31.5" customHeight="1">
      <c r="A31" s="30"/>
      <c r="B31" s="87"/>
      <c r="C31" s="46"/>
      <c r="D31" s="98"/>
      <c r="E31" s="93"/>
      <c r="F31" s="96"/>
      <c r="G31" s="99"/>
      <c r="H31" s="86"/>
      <c r="I31" s="99"/>
      <c r="J31" s="86"/>
      <c r="K31" s="99"/>
      <c r="L31" s="86"/>
      <c r="M31" s="99"/>
      <c r="N31" s="86"/>
    </row>
    <row r="32" spans="1:14" s="47" customFormat="1" ht="35.25" customHeight="1">
      <c r="A32" s="30"/>
      <c r="B32" s="87"/>
      <c r="C32" s="46"/>
      <c r="D32" s="98"/>
      <c r="E32" s="93"/>
      <c r="F32" s="96"/>
      <c r="G32" s="99"/>
      <c r="H32" s="91"/>
      <c r="I32" s="99"/>
      <c r="J32" s="86"/>
      <c r="K32" s="99"/>
      <c r="L32" s="86"/>
      <c r="M32" s="99"/>
      <c r="N32" s="86"/>
    </row>
    <row r="33" spans="1:14" s="47" customFormat="1" ht="30.75" customHeight="1">
      <c r="A33" s="30"/>
      <c r="B33" s="87"/>
      <c r="C33" s="46"/>
      <c r="D33" s="98"/>
      <c r="E33" s="93"/>
      <c r="F33" s="96"/>
      <c r="G33" s="99"/>
      <c r="H33" s="91"/>
      <c r="I33" s="99"/>
      <c r="J33" s="86"/>
      <c r="K33" s="99"/>
      <c r="L33" s="86"/>
      <c r="M33" s="99"/>
      <c r="N33" s="86"/>
    </row>
    <row r="34" spans="1:14" s="47" customFormat="1" ht="32.25" customHeight="1">
      <c r="A34" s="30"/>
      <c r="B34" s="87"/>
      <c r="C34" s="46"/>
      <c r="D34" s="98"/>
      <c r="E34" s="93"/>
      <c r="F34" s="96"/>
      <c r="G34" s="99"/>
      <c r="H34" s="91"/>
      <c r="I34" s="99"/>
      <c r="J34" s="86"/>
      <c r="K34" s="99"/>
      <c r="L34" s="86"/>
      <c r="M34" s="99"/>
      <c r="N34" s="86"/>
    </row>
    <row r="35" spans="1:14" s="47" customFormat="1" ht="33" customHeight="1">
      <c r="A35" s="30"/>
      <c r="B35" s="87"/>
      <c r="C35" s="46"/>
      <c r="D35" s="98"/>
      <c r="E35" s="93"/>
      <c r="F35" s="96"/>
      <c r="G35" s="99"/>
      <c r="H35" s="91"/>
      <c r="I35" s="99"/>
      <c r="J35" s="86"/>
      <c r="K35" s="99"/>
      <c r="L35" s="86"/>
      <c r="M35" s="99"/>
      <c r="N35" s="86"/>
    </row>
    <row r="36" spans="1:14" s="47" customFormat="1" ht="15" customHeight="1">
      <c r="A36" s="30" t="s">
        <v>31</v>
      </c>
      <c r="B36" s="40"/>
      <c r="C36" s="42"/>
      <c r="D36" s="107">
        <f aca="true" t="shared" si="2" ref="D36:N36">SUM(D11:D35)</f>
        <v>66</v>
      </c>
      <c r="E36" s="96">
        <f t="shared" si="2"/>
        <v>0</v>
      </c>
      <c r="F36" s="96">
        <f t="shared" si="2"/>
        <v>95000</v>
      </c>
      <c r="G36" s="107">
        <f t="shared" si="2"/>
        <v>16</v>
      </c>
      <c r="H36" s="96">
        <f t="shared" si="2"/>
        <v>19050</v>
      </c>
      <c r="I36" s="107">
        <f t="shared" si="2"/>
        <v>17</v>
      </c>
      <c r="J36" s="96">
        <f t="shared" si="2"/>
        <v>26950</v>
      </c>
      <c r="K36" s="107">
        <f t="shared" si="2"/>
        <v>16</v>
      </c>
      <c r="L36" s="96">
        <f t="shared" si="2"/>
        <v>25050</v>
      </c>
      <c r="M36" s="107">
        <f t="shared" si="2"/>
        <v>16</v>
      </c>
      <c r="N36" s="96">
        <f t="shared" si="2"/>
        <v>26950</v>
      </c>
    </row>
    <row r="37" spans="1:14" ht="12.75">
      <c r="A37" s="6"/>
      <c r="B37" s="13"/>
      <c r="C37" s="54"/>
      <c r="D37" s="32"/>
      <c r="E37" s="33"/>
      <c r="F37" s="34"/>
      <c r="G37" s="34"/>
      <c r="H37" s="13"/>
      <c r="I37" s="13"/>
      <c r="J37" s="13"/>
      <c r="K37" s="13"/>
      <c r="L37" s="13"/>
      <c r="M37" s="13"/>
      <c r="N37" s="14"/>
    </row>
    <row r="38" spans="1:14" ht="12.75">
      <c r="A38" s="35"/>
      <c r="B38" s="34" t="s">
        <v>22</v>
      </c>
      <c r="C38" s="55"/>
      <c r="D38" s="36"/>
      <c r="E38" s="37"/>
      <c r="F38" s="34"/>
      <c r="G38" s="34"/>
      <c r="H38" s="34"/>
      <c r="I38" s="34"/>
      <c r="J38" s="34"/>
      <c r="K38" s="34"/>
      <c r="L38" s="34"/>
      <c r="M38" s="34"/>
      <c r="N38" s="38"/>
    </row>
    <row r="39" spans="1:14" ht="12.75">
      <c r="A39" s="35"/>
      <c r="B39" s="34"/>
      <c r="C39" s="55"/>
      <c r="D39" s="36"/>
      <c r="E39" s="37"/>
      <c r="F39" s="34"/>
      <c r="G39" s="34"/>
      <c r="H39" s="34" t="s">
        <v>23</v>
      </c>
      <c r="I39" s="34"/>
      <c r="J39" s="245" t="s">
        <v>194</v>
      </c>
      <c r="K39" s="245"/>
      <c r="L39" s="245"/>
      <c r="M39" s="34"/>
      <c r="N39" s="38"/>
    </row>
    <row r="40" spans="1:14" ht="12.75">
      <c r="A40" s="35"/>
      <c r="B40" s="34"/>
      <c r="C40" s="55"/>
      <c r="D40" s="36"/>
      <c r="E40" s="37"/>
      <c r="F40" s="34"/>
      <c r="G40" s="34"/>
      <c r="H40" s="34"/>
      <c r="I40" s="34"/>
      <c r="J40" s="246" t="s">
        <v>24</v>
      </c>
      <c r="K40" s="246"/>
      <c r="L40" s="246"/>
      <c r="M40" s="34"/>
      <c r="N40" s="38"/>
    </row>
    <row r="41" spans="1:14" ht="12.75">
      <c r="A41" s="18"/>
      <c r="B41" s="20"/>
      <c r="C41" s="50"/>
      <c r="D41" s="16"/>
      <c r="E41" s="17"/>
      <c r="F41" s="20"/>
      <c r="G41" s="20"/>
      <c r="H41" s="20"/>
      <c r="I41" s="20"/>
      <c r="J41" s="20"/>
      <c r="K41" s="20"/>
      <c r="L41" s="20"/>
      <c r="M41" s="20"/>
      <c r="N41" s="19"/>
    </row>
    <row r="42" ht="12.75"/>
    <row r="43" ht="12.75"/>
    <row r="44" ht="12.75"/>
  </sheetData>
  <sheetProtection/>
  <mergeCells count="10">
    <mergeCell ref="J39:L39"/>
    <mergeCell ref="J40:L40"/>
    <mergeCell ref="A2:O2"/>
    <mergeCell ref="A3:O3"/>
    <mergeCell ref="G8:N8"/>
    <mergeCell ref="D9:E9"/>
    <mergeCell ref="G9:H9"/>
    <mergeCell ref="I9:J9"/>
    <mergeCell ref="K9:L9"/>
    <mergeCell ref="M9:N9"/>
  </mergeCells>
  <printOptions/>
  <pageMargins left="0.35" right="0.16" top="1" bottom="1" header="0.5" footer="0.5"/>
  <pageSetup horizontalDpi="300" verticalDpi="300" orientation="landscape" paperSize="5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LGU DUERO</cp:lastModifiedBy>
  <cp:lastPrinted>2017-05-25T04:25:15Z</cp:lastPrinted>
  <dcterms:created xsi:type="dcterms:W3CDTF">2010-02-24T14:53:30Z</dcterms:created>
  <dcterms:modified xsi:type="dcterms:W3CDTF">2018-04-13T05:56:00Z</dcterms:modified>
  <cp:category/>
  <cp:version/>
  <cp:contentType/>
  <cp:contentStatus/>
</cp:coreProperties>
</file>