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9200" windowHeight="10695" firstSheet="2" activeTab="2"/>
  </bookViews>
  <sheets>
    <sheet name="debt service" sheetId="2" state="hidden" r:id="rId1"/>
    <sheet name="Cash flow" sheetId="3" state="hidden" r:id="rId2"/>
    <sheet name="mdrrm" sheetId="4" r:id="rId3"/>
    <sheet name="sef- IS" sheetId="5" state="hidden" r:id="rId4"/>
    <sheet name="20-IS" sheetId="6" state="hidden" r:id="rId5"/>
  </sheets>
  <externalReferences>
    <externalReference r:id="rId6"/>
    <externalReference r:id="rId7"/>
  </externalReferences>
  <calcPr calcId="152511"/>
</workbook>
</file>

<file path=xl/calcChain.xml><?xml version="1.0" encoding="utf-8"?>
<calcChain xmlns="http://schemas.openxmlformats.org/spreadsheetml/2006/main">
  <c r="K18" i="4" l="1"/>
  <c r="K20" i="4" s="1"/>
  <c r="F34" i="4" l="1"/>
  <c r="E34" i="4"/>
  <c r="D34" i="4"/>
  <c r="C34" i="4"/>
  <c r="H34" i="4" s="1"/>
  <c r="D19" i="4"/>
  <c r="D35" i="4" s="1"/>
  <c r="C19" i="4"/>
  <c r="C35" i="4" s="1"/>
  <c r="E16" i="4"/>
  <c r="H18" i="4"/>
  <c r="F17" i="4"/>
  <c r="F19" i="4" s="1"/>
  <c r="F35" i="4" s="1"/>
  <c r="H13" i="4"/>
  <c r="H16" i="4" l="1"/>
  <c r="E19" i="4"/>
  <c r="E35" i="4" s="1"/>
  <c r="H35" i="4" s="1"/>
  <c r="H17" i="4"/>
  <c r="I13" i="2"/>
  <c r="I15" i="2"/>
  <c r="H15" i="2"/>
  <c r="D15" i="2"/>
  <c r="J13" i="2"/>
  <c r="J15" i="2" s="1"/>
  <c r="F13" i="2"/>
  <c r="F15" i="2" s="1"/>
  <c r="E15" i="2"/>
  <c r="H19" i="4" l="1"/>
  <c r="G13" i="2"/>
  <c r="G15" i="2" s="1"/>
  <c r="K13" i="2"/>
  <c r="K15" i="2" s="1"/>
</calcChain>
</file>

<file path=xl/sharedStrings.xml><?xml version="1.0" encoding="utf-8"?>
<sst xmlns="http://schemas.openxmlformats.org/spreadsheetml/2006/main" count="143" uniqueCount="111">
  <si>
    <t>FDP Form 2 - Statement of Debt Service</t>
  </si>
  <si>
    <t>(DBM- LBP Form No. 6)</t>
  </si>
  <si>
    <t>STATEMENT OF DEBT SERVICE</t>
  </si>
  <si>
    <t>Province of Bohol</t>
  </si>
  <si>
    <t>Municipality of Duero</t>
  </si>
  <si>
    <t>CREDITOR</t>
  </si>
  <si>
    <t>DATE CONT.</t>
  </si>
  <si>
    <t>TERM</t>
  </si>
  <si>
    <t>PRINCIPAL AMOUNT</t>
  </si>
  <si>
    <t>PREVIOUS PAYMENTS</t>
  </si>
  <si>
    <t>AMOUNT DUE</t>
  </si>
  <si>
    <t>BALANCE OF PRINCIPAL</t>
  </si>
  <si>
    <t>PRINCIPAL</t>
  </si>
  <si>
    <t>INTEREST</t>
  </si>
  <si>
    <t>TOTAL</t>
  </si>
  <si>
    <t>LBP</t>
  </si>
  <si>
    <t>10 YEARS</t>
  </si>
  <si>
    <t xml:space="preserve">We hereby certify that we have reviewed the contents and hereby attest to </t>
  </si>
  <si>
    <t>the veracity and correctness of the data or information contained in this</t>
  </si>
  <si>
    <t>document.</t>
  </si>
  <si>
    <t>CONRADA C. AMPARO</t>
  </si>
  <si>
    <t>Municipal Mayor</t>
  </si>
  <si>
    <t>Mun. Accountant</t>
  </si>
  <si>
    <t>NIDA B. MADRID</t>
  </si>
  <si>
    <t>Current Year 2017</t>
  </si>
  <si>
    <t>MUNICIPALITY OF DUERO</t>
  </si>
  <si>
    <t>Condensed Statement of Cash Flows</t>
  </si>
  <si>
    <t>Period Ended January 01, 2017 To March 31, 2017</t>
  </si>
  <si>
    <t>CASH FLOWS FROM OPERATING ACTIVITIES</t>
  </si>
  <si>
    <t>Cash Inflows</t>
  </si>
  <si>
    <t>Collection from Taxpayers</t>
  </si>
  <si>
    <t>Share from Internal Revenue Allotment</t>
  </si>
  <si>
    <t>Receipts from business/service income</t>
  </si>
  <si>
    <t>Receipt of Interest Income</t>
  </si>
  <si>
    <t>Other Receipts</t>
  </si>
  <si>
    <t>Total Cash Inflows</t>
  </si>
  <si>
    <t>Cash Outflows</t>
  </si>
  <si>
    <t>Payment of Expenses</t>
  </si>
  <si>
    <t>Payments to Suppliers/Creditors</t>
  </si>
  <si>
    <t>Payments to Employees</t>
  </si>
  <si>
    <t>Other Disbursements</t>
  </si>
  <si>
    <t>Total Cash Outflows</t>
  </si>
  <si>
    <t>Cash Provided by (Used in) Operating Activities</t>
  </si>
  <si>
    <t>CASH FLOWS FROM INVESTING ACTIVITIES</t>
  </si>
  <si>
    <t>Purchase/Construction of Property, Plant and Equipment Infrastructures</t>
  </si>
  <si>
    <t>Grant of Loans</t>
  </si>
  <si>
    <t>Cash Provided by (Used in) Investing Activities</t>
  </si>
  <si>
    <t xml:space="preserve">Total Cash provided by Operating, Investing and Financing Activities </t>
  </si>
  <si>
    <t xml:space="preserve">Add : Cash Balance, Beginning Jan  1 2017 </t>
  </si>
  <si>
    <t xml:space="preserve">Cash Balance, Ending Mar 31 2017 </t>
  </si>
  <si>
    <t>Republic of the Philippines</t>
  </si>
  <si>
    <t>Consolidated General Fund</t>
  </si>
  <si>
    <t>Report on Utilization of DRRM Fund</t>
  </si>
  <si>
    <t>For the year March  31, 2017</t>
  </si>
  <si>
    <t>PARTICULARS</t>
  </si>
  <si>
    <t>LDRRMF</t>
  </si>
  <si>
    <t>DRRMF SPECIAL TRUST FUND</t>
  </si>
  <si>
    <t>From other LGUs</t>
  </si>
  <si>
    <t>From other Sources</t>
  </si>
  <si>
    <t>Total</t>
  </si>
  <si>
    <t>Quick Response</t>
  </si>
  <si>
    <t>Mitigation Fund</t>
  </si>
  <si>
    <t xml:space="preserve">Fund (QRF) </t>
  </si>
  <si>
    <t>A. Sources of Funds</t>
  </si>
  <si>
    <t>Current Appropriation</t>
  </si>
  <si>
    <t>Continuing Appropriation</t>
  </si>
  <si>
    <t>Previous Year's Appropriation</t>
  </si>
  <si>
    <t>Transferred to STF</t>
  </si>
  <si>
    <t>Transfer/Grants</t>
  </si>
  <si>
    <t>Interest earned</t>
  </si>
  <si>
    <t>Total Funds Available</t>
  </si>
  <si>
    <t>transfer 2016</t>
  </si>
  <si>
    <t>B. Utilization</t>
  </si>
  <si>
    <t>Salaries wages regular</t>
  </si>
  <si>
    <t>Training &amp; Seminar MDDMC &amp; Dert</t>
  </si>
  <si>
    <t>Office supplies</t>
  </si>
  <si>
    <t>Repair repeater</t>
  </si>
  <si>
    <t>Sustenance DERT</t>
  </si>
  <si>
    <t>Insurance</t>
  </si>
  <si>
    <t>Fuel/Rpr of Rescue Vehicle</t>
  </si>
  <si>
    <t>1 unit rescue vehicle</t>
  </si>
  <si>
    <t>Donations  to BARANGAYS</t>
  </si>
  <si>
    <t>Land Evacuation Center</t>
  </si>
  <si>
    <t>Transferred to STF (Current)</t>
  </si>
  <si>
    <t>Others</t>
  </si>
  <si>
    <t>Total Utilization</t>
  </si>
  <si>
    <t>Unutilized Balance</t>
  </si>
  <si>
    <t>I hereby certify that I have reviewed the contents and hereby attest to the veracity and correctness of the data or information contained in this document.</t>
  </si>
  <si>
    <t>Net Income (Loss)</t>
  </si>
  <si>
    <t>Total Operating Expenses</t>
  </si>
  <si>
    <t>Other Maintenance and Operating Expenses</t>
  </si>
  <si>
    <t>Maintenance and Other Operating Expenses</t>
  </si>
  <si>
    <t>Less: Expenses</t>
  </si>
  <si>
    <t>Gross Income</t>
  </si>
  <si>
    <t>Tax Revenue - Fines and Penalties</t>
  </si>
  <si>
    <t>Tax Revenue - Property</t>
  </si>
  <si>
    <t>Tax Revenue</t>
  </si>
  <si>
    <t>Income</t>
  </si>
  <si>
    <t>For the period ending March 31, 2017</t>
  </si>
  <si>
    <t>Condensed Statement of Financial Performance</t>
  </si>
  <si>
    <t>Special Education Fund</t>
  </si>
  <si>
    <t>Financial Expenses</t>
  </si>
  <si>
    <t>Taxes, Insurance Premiums and Other Fees</t>
  </si>
  <si>
    <t>Repairs and Maintenance</t>
  </si>
  <si>
    <t>General Services</t>
  </si>
  <si>
    <t>Utility Expenses</t>
  </si>
  <si>
    <t>Supplies and Materials Expenses</t>
  </si>
  <si>
    <t>Miscellaneous Income</t>
  </si>
  <si>
    <t>Share from National Taxes</t>
  </si>
  <si>
    <t>20% Local Development Fund</t>
  </si>
  <si>
    <t>Prepared by: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</si>
</sst>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sz val="10"/>
      <color indexed="8"/>
      <name val="MS Sans Serif"/>
      <family val="2"/>
    </font>
    <font>
      <sz val="10"/>
      <color indexed="8"/>
      <name val="MS Sans Serif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7.8"/>
      <color indexed="8"/>
      <name val="Arial"/>
      <family val="2"/>
    </font>
    <font>
      <b/>
      <sz val="10"/>
      <color indexed="8"/>
      <name val="Arial"/>
      <family val="2"/>
    </font>
    <font>
      <sz val="11"/>
      <name val="Calibri"/>
      <family val="2"/>
    </font>
    <font>
      <sz val="9"/>
      <color indexed="8"/>
      <name val="Calibri"/>
      <family val="2"/>
    </font>
    <font>
      <sz val="11"/>
      <color theme="1"/>
      <name val="Calibri"/>
      <family val="2"/>
    </font>
    <font>
      <b/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3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0" fontId="2" fillId="0" borderId="0"/>
    <xf numFmtId="0" fontId="1" fillId="0" borderId="0"/>
    <xf numFmtId="0" fontId="12" fillId="0" borderId="0"/>
    <xf numFmtId="0" fontId="2" fillId="0" borderId="0"/>
    <xf numFmtId="0" fontId="1" fillId="0" borderId="0"/>
    <xf numFmtId="0" fontId="10" fillId="0" borderId="0"/>
    <xf numFmtId="0" fontId="1" fillId="0" borderId="0"/>
    <xf numFmtId="0" fontId="13" fillId="0" borderId="0"/>
  </cellStyleXfs>
  <cellXfs count="131">
    <xf numFmtId="0" fontId="0" fillId="0" borderId="0" xfId="0"/>
    <xf numFmtId="0" fontId="2" fillId="0" borderId="0" xfId="2"/>
    <xf numFmtId="0" fontId="3" fillId="0" borderId="1" xfId="2" applyFont="1" applyBorder="1" applyAlignment="1">
      <alignment horizontal="center" shrinkToFit="1"/>
    </xf>
    <xf numFmtId="0" fontId="3" fillId="0" borderId="2" xfId="2" applyFont="1" applyBorder="1" applyAlignment="1">
      <alignment horizontal="center" shrinkToFit="1"/>
    </xf>
    <xf numFmtId="0" fontId="3" fillId="0" borderId="3" xfId="2" applyFont="1" applyBorder="1" applyAlignment="1">
      <alignment horizontal="center" shrinkToFit="1"/>
    </xf>
    <xf numFmtId="0" fontId="2" fillId="0" borderId="0" xfId="2" applyAlignment="1">
      <alignment horizontal="center"/>
    </xf>
    <xf numFmtId="0" fontId="3" fillId="0" borderId="8" xfId="2" applyFont="1" applyBorder="1" applyAlignment="1">
      <alignment horizontal="center" shrinkToFit="1"/>
    </xf>
    <xf numFmtId="0" fontId="3" fillId="0" borderId="9" xfId="2" applyFont="1" applyBorder="1" applyAlignment="1">
      <alignment horizontal="center" shrinkToFit="1"/>
    </xf>
    <xf numFmtId="0" fontId="3" fillId="0" borderId="10" xfId="2" applyFont="1" applyBorder="1" applyAlignment="1">
      <alignment horizontal="center" shrinkToFit="1"/>
    </xf>
    <xf numFmtId="43" fontId="3" fillId="0" borderId="12" xfId="3" applyFont="1" applyBorder="1" applyAlignment="1">
      <alignment horizontal="center" shrinkToFit="1"/>
    </xf>
    <xf numFmtId="0" fontId="2" fillId="0" borderId="1" xfId="2" applyBorder="1"/>
    <xf numFmtId="0" fontId="2" fillId="0" borderId="2" xfId="2" applyBorder="1"/>
    <xf numFmtId="0" fontId="2" fillId="0" borderId="3" xfId="2" applyBorder="1"/>
    <xf numFmtId="43" fontId="2" fillId="0" borderId="3" xfId="3" applyFont="1" applyBorder="1"/>
    <xf numFmtId="43" fontId="2" fillId="0" borderId="7" xfId="3" applyFont="1" applyBorder="1"/>
    <xf numFmtId="0" fontId="2" fillId="0" borderId="8" xfId="2" applyBorder="1" applyAlignment="1">
      <alignment shrinkToFit="1"/>
    </xf>
    <xf numFmtId="14" fontId="2" fillId="0" borderId="9" xfId="2" applyNumberFormat="1" applyBorder="1" applyAlignment="1">
      <alignment shrinkToFit="1"/>
    </xf>
    <xf numFmtId="0" fontId="2" fillId="0" borderId="10" xfId="2" applyBorder="1" applyAlignment="1">
      <alignment shrinkToFit="1"/>
    </xf>
    <xf numFmtId="43" fontId="4" fillId="0" borderId="10" xfId="3" applyFont="1" applyBorder="1" applyAlignment="1">
      <alignment shrinkToFit="1"/>
    </xf>
    <xf numFmtId="43" fontId="2" fillId="0" borderId="10" xfId="3" applyFont="1" applyBorder="1" applyAlignment="1">
      <alignment shrinkToFit="1"/>
    </xf>
    <xf numFmtId="43" fontId="2" fillId="0" borderId="14" xfId="3" applyFont="1" applyBorder="1" applyAlignment="1">
      <alignment shrinkToFit="1"/>
    </xf>
    <xf numFmtId="0" fontId="2" fillId="0" borderId="15" xfId="2" applyBorder="1" applyAlignment="1">
      <alignment shrinkToFit="1"/>
    </xf>
    <xf numFmtId="0" fontId="2" fillId="0" borderId="16" xfId="2" applyBorder="1" applyAlignment="1">
      <alignment shrinkToFit="1"/>
    </xf>
    <xf numFmtId="0" fontId="2" fillId="0" borderId="17" xfId="2" applyBorder="1" applyAlignment="1">
      <alignment shrinkToFit="1"/>
    </xf>
    <xf numFmtId="0" fontId="2" fillId="0" borderId="18" xfId="2" applyBorder="1" applyAlignment="1">
      <alignment shrinkToFit="1"/>
    </xf>
    <xf numFmtId="0" fontId="3" fillId="0" borderId="19" xfId="2" applyFont="1" applyBorder="1" applyAlignment="1">
      <alignment shrinkToFit="1"/>
    </xf>
    <xf numFmtId="0" fontId="2" fillId="0" borderId="20" xfId="2" applyBorder="1" applyAlignment="1">
      <alignment shrinkToFit="1"/>
    </xf>
    <xf numFmtId="0" fontId="2" fillId="0" borderId="11" xfId="2" applyBorder="1" applyAlignment="1">
      <alignment shrinkToFit="1"/>
    </xf>
    <xf numFmtId="43" fontId="5" fillId="0" borderId="11" xfId="2" applyNumberFormat="1" applyFont="1" applyBorder="1" applyAlignment="1">
      <alignment shrinkToFit="1"/>
    </xf>
    <xf numFmtId="43" fontId="6" fillId="0" borderId="11" xfId="2" applyNumberFormat="1" applyFont="1" applyBorder="1" applyAlignment="1">
      <alignment shrinkToFit="1"/>
    </xf>
    <xf numFmtId="43" fontId="6" fillId="0" borderId="21" xfId="2" applyNumberFormat="1" applyFont="1" applyBorder="1" applyAlignment="1">
      <alignment shrinkToFit="1"/>
    </xf>
    <xf numFmtId="0" fontId="2" fillId="0" borderId="0" xfId="2" applyAlignment="1">
      <alignment shrinkToFit="1"/>
    </xf>
    <xf numFmtId="43" fontId="2" fillId="0" borderId="0" xfId="3" applyFont="1" applyBorder="1" applyAlignment="1">
      <alignment shrinkToFit="1"/>
    </xf>
    <xf numFmtId="0" fontId="2" fillId="0" borderId="0" xfId="2" applyBorder="1" applyAlignment="1">
      <alignment shrinkToFit="1"/>
    </xf>
    <xf numFmtId="0" fontId="2" fillId="0" borderId="0" xfId="2" applyAlignment="1"/>
    <xf numFmtId="43" fontId="2" fillId="0" borderId="0" xfId="2" applyNumberFormat="1" applyBorder="1" applyAlignment="1">
      <alignment shrinkToFit="1"/>
    </xf>
    <xf numFmtId="0" fontId="7" fillId="0" borderId="0" xfId="2" applyFont="1" applyAlignment="1">
      <alignment shrinkToFit="1"/>
    </xf>
    <xf numFmtId="0" fontId="2" fillId="0" borderId="0" xfId="2" applyBorder="1"/>
    <xf numFmtId="0" fontId="8" fillId="0" borderId="0" xfId="2" applyFont="1"/>
    <xf numFmtId="0" fontId="9" fillId="0" borderId="0" xfId="2" applyFont="1"/>
    <xf numFmtId="43" fontId="2" fillId="0" borderId="0" xfId="3" applyFont="1" applyBorder="1"/>
    <xf numFmtId="43" fontId="2" fillId="0" borderId="0" xfId="3" applyBorder="1"/>
    <xf numFmtId="43" fontId="2" fillId="0" borderId="0" xfId="2" applyNumberFormat="1" applyBorder="1"/>
    <xf numFmtId="43" fontId="10" fillId="0" borderId="0" xfId="3" applyFont="1" applyBorder="1"/>
    <xf numFmtId="43" fontId="0" fillId="0" borderId="0" xfId="3" applyFont="1" applyBorder="1"/>
    <xf numFmtId="43" fontId="2" fillId="0" borderId="0" xfId="1" applyFont="1" applyAlignment="1">
      <alignment shrinkToFit="1"/>
    </xf>
    <xf numFmtId="43" fontId="2" fillId="0" borderId="0" xfId="1" applyFont="1" applyBorder="1" applyAlignment="1">
      <alignment shrinkToFit="1"/>
    </xf>
    <xf numFmtId="43" fontId="2" fillId="0" borderId="0" xfId="1" applyFont="1"/>
    <xf numFmtId="43" fontId="2" fillId="0" borderId="0" xfId="2" applyNumberFormat="1"/>
    <xf numFmtId="43" fontId="2" fillId="0" borderId="0" xfId="2" applyNumberFormat="1" applyAlignment="1">
      <alignment shrinkToFit="1"/>
    </xf>
    <xf numFmtId="0" fontId="17" fillId="0" borderId="0" xfId="22" applyNumberFormat="1" applyFont="1" applyFill="1" applyBorder="1" applyAlignment="1" applyProtection="1"/>
    <xf numFmtId="0" fontId="18" fillId="0" borderId="0" xfId="22" applyFont="1" applyAlignment="1">
      <alignment vertical="center"/>
    </xf>
    <xf numFmtId="0" fontId="19" fillId="0" borderId="0" xfId="22" applyFont="1" applyAlignment="1">
      <alignment vertical="center"/>
    </xf>
    <xf numFmtId="39" fontId="19" fillId="0" borderId="0" xfId="22" applyNumberFormat="1" applyFont="1" applyAlignment="1">
      <alignment horizontal="right" vertical="center"/>
    </xf>
    <xf numFmtId="0" fontId="19" fillId="0" borderId="0" xfId="22" applyFont="1" applyAlignment="1">
      <alignment horizontal="right" vertical="center"/>
    </xf>
    <xf numFmtId="39" fontId="18" fillId="0" borderId="0" xfId="22" applyNumberFormat="1" applyFont="1" applyAlignment="1">
      <alignment horizontal="right" vertical="center"/>
    </xf>
    <xf numFmtId="0" fontId="20" fillId="0" borderId="0" xfId="22" applyFont="1" applyAlignment="1">
      <alignment horizontal="left" vertical="center"/>
    </xf>
    <xf numFmtId="0" fontId="20" fillId="0" borderId="0" xfId="22" applyFont="1" applyAlignment="1">
      <alignment horizontal="right" vertical="center"/>
    </xf>
    <xf numFmtId="0" fontId="17" fillId="0" borderId="0" xfId="22" applyNumberFormat="1" applyFont="1" applyFill="1" applyBorder="1" applyAlignment="1" applyProtection="1">
      <alignment horizontal="left"/>
    </xf>
    <xf numFmtId="0" fontId="18" fillId="0" borderId="0" xfId="22" applyFont="1" applyAlignment="1">
      <alignment horizontal="left" vertical="center"/>
    </xf>
    <xf numFmtId="0" fontId="21" fillId="0" borderId="0" xfId="22" applyFont="1" applyAlignment="1">
      <alignment horizontal="left" vertical="center"/>
    </xf>
    <xf numFmtId="0" fontId="19" fillId="0" borderId="0" xfId="22" applyNumberFormat="1" applyFont="1" applyFill="1" applyBorder="1" applyAlignment="1" applyProtection="1">
      <alignment horizontal="left"/>
    </xf>
    <xf numFmtId="0" fontId="18" fillId="0" borderId="0" xfId="22" applyNumberFormat="1" applyFont="1" applyFill="1" applyBorder="1" applyAlignment="1" applyProtection="1">
      <alignment horizontal="left"/>
    </xf>
    <xf numFmtId="0" fontId="19" fillId="0" borderId="0" xfId="22" applyFont="1" applyAlignment="1">
      <alignment horizontal="left" vertical="center"/>
    </xf>
    <xf numFmtId="0" fontId="10" fillId="0" borderId="0" xfId="20"/>
    <xf numFmtId="0" fontId="10" fillId="0" borderId="0" xfId="20" applyBorder="1" applyAlignment="1">
      <alignment horizontal="center"/>
    </xf>
    <xf numFmtId="0" fontId="10" fillId="0" borderId="12" xfId="20" applyBorder="1" applyAlignment="1">
      <alignment horizontal="center" vertical="center"/>
    </xf>
    <xf numFmtId="9" fontId="10" fillId="0" borderId="10" xfId="20" applyNumberFormat="1" applyBorder="1" applyAlignment="1">
      <alignment horizontal="center" vertical="center"/>
    </xf>
    <xf numFmtId="9" fontId="10" fillId="0" borderId="24" xfId="20" applyNumberFormat="1" applyBorder="1" applyAlignment="1">
      <alignment horizontal="center"/>
    </xf>
    <xf numFmtId="0" fontId="10" fillId="0" borderId="17" xfId="20" applyBorder="1" applyAlignment="1">
      <alignment horizontal="center" vertical="center"/>
    </xf>
    <xf numFmtId="0" fontId="15" fillId="0" borderId="25" xfId="20" applyFont="1" applyBorder="1"/>
    <xf numFmtId="0" fontId="10" fillId="0" borderId="25" xfId="20" applyBorder="1"/>
    <xf numFmtId="43" fontId="10" fillId="0" borderId="25" xfId="12" applyBorder="1"/>
    <xf numFmtId="43" fontId="10" fillId="0" borderId="25" xfId="20" applyNumberFormat="1" applyBorder="1"/>
    <xf numFmtId="43" fontId="10" fillId="0" borderId="0" xfId="20" applyNumberFormat="1" applyBorder="1"/>
    <xf numFmtId="43" fontId="22" fillId="0" borderId="25" xfId="12" applyFont="1" applyBorder="1"/>
    <xf numFmtId="43" fontId="0" fillId="0" borderId="0" xfId="12" applyFont="1"/>
    <xf numFmtId="16" fontId="10" fillId="0" borderId="0" xfId="20" applyNumberFormat="1"/>
    <xf numFmtId="43" fontId="15" fillId="0" borderId="25" xfId="20" applyNumberFormat="1" applyFont="1" applyBorder="1"/>
    <xf numFmtId="43" fontId="15" fillId="0" borderId="25" xfId="12" applyFont="1" applyBorder="1"/>
    <xf numFmtId="0" fontId="10" fillId="0" borderId="0" xfId="20" applyFill="1"/>
    <xf numFmtId="43" fontId="10" fillId="0" borderId="0" xfId="20" applyNumberFormat="1"/>
    <xf numFmtId="0" fontId="16" fillId="0" borderId="0" xfId="20" applyFont="1"/>
    <xf numFmtId="43" fontId="22" fillId="0" borderId="25" xfId="12" applyFont="1" applyFill="1" applyBorder="1"/>
    <xf numFmtId="0" fontId="10" fillId="2" borderId="25" xfId="20" applyFill="1" applyBorder="1"/>
    <xf numFmtId="43" fontId="10" fillId="2" borderId="25" xfId="12" applyFont="1" applyFill="1" applyBorder="1"/>
    <xf numFmtId="0" fontId="23" fillId="0" borderId="25" xfId="20" applyFont="1" applyBorder="1"/>
    <xf numFmtId="43" fontId="24" fillId="0" borderId="25" xfId="12" applyFont="1" applyFill="1" applyBorder="1"/>
    <xf numFmtId="43" fontId="0" fillId="0" borderId="25" xfId="12" applyFont="1" applyBorder="1"/>
    <xf numFmtId="43" fontId="10" fillId="0" borderId="0" xfId="12"/>
    <xf numFmtId="0" fontId="25" fillId="0" borderId="25" xfId="20" applyFont="1" applyBorder="1"/>
    <xf numFmtId="43" fontId="25" fillId="0" borderId="25" xfId="12" applyFont="1" applyBorder="1"/>
    <xf numFmtId="43" fontId="25" fillId="0" borderId="25" xfId="20" applyNumberFormat="1" applyFont="1" applyBorder="1"/>
    <xf numFmtId="0" fontId="14" fillId="0" borderId="0" xfId="20" applyFont="1"/>
    <xf numFmtId="0" fontId="15" fillId="0" borderId="0" xfId="20" applyFont="1"/>
    <xf numFmtId="0" fontId="12" fillId="0" borderId="0" xfId="13" applyNumberFormat="1" applyFill="1" applyBorder="1" applyAlignment="1" applyProtection="1"/>
    <xf numFmtId="0" fontId="12" fillId="0" borderId="0" xfId="13" applyNumberFormat="1" applyFill="1" applyBorder="1" applyAlignment="1" applyProtection="1">
      <alignment horizontal="left"/>
    </xf>
    <xf numFmtId="0" fontId="12" fillId="0" borderId="0" xfId="13" applyNumberFormat="1" applyFont="1" applyFill="1" applyBorder="1" applyAlignment="1" applyProtection="1">
      <alignment horizontal="left"/>
    </xf>
    <xf numFmtId="0" fontId="17" fillId="0" borderId="0" xfId="13" applyFont="1" applyAlignment="1">
      <alignment horizontal="left" vertical="center"/>
    </xf>
    <xf numFmtId="0" fontId="21" fillId="0" borderId="0" xfId="13" applyFont="1" applyAlignment="1">
      <alignment horizontal="left" vertical="center"/>
    </xf>
    <xf numFmtId="0" fontId="17" fillId="0" borderId="0" xfId="13" applyNumberFormat="1" applyFont="1" applyFill="1" applyBorder="1" applyAlignment="1" applyProtection="1"/>
    <xf numFmtId="0" fontId="17" fillId="0" borderId="0" xfId="13" applyFont="1" applyAlignment="1">
      <alignment vertical="center"/>
    </xf>
    <xf numFmtId="39" fontId="17" fillId="0" borderId="0" xfId="13" applyNumberFormat="1" applyFont="1" applyAlignment="1">
      <alignment horizontal="right" vertical="center"/>
    </xf>
    <xf numFmtId="0" fontId="21" fillId="0" borderId="0" xfId="13" applyFont="1" applyAlignment="1">
      <alignment vertical="center"/>
    </xf>
    <xf numFmtId="39" fontId="21" fillId="0" borderId="0" xfId="13" applyNumberFormat="1" applyFont="1" applyAlignment="1">
      <alignment horizontal="right" vertical="center"/>
    </xf>
    <xf numFmtId="0" fontId="17" fillId="0" borderId="0" xfId="13" applyNumberFormat="1" applyFont="1" applyFill="1" applyBorder="1" applyAlignment="1" applyProtection="1">
      <alignment horizontal="left"/>
    </xf>
    <xf numFmtId="0" fontId="17" fillId="0" borderId="0" xfId="13" applyFont="1" applyAlignment="1">
      <alignment horizontal="right" vertical="center"/>
    </xf>
    <xf numFmtId="0" fontId="21" fillId="0" borderId="0" xfId="22" applyNumberFormat="1" applyFont="1" applyFill="1" applyBorder="1" applyAlignment="1" applyProtection="1">
      <alignment horizontal="left"/>
    </xf>
    <xf numFmtId="0" fontId="8" fillId="0" borderId="0" xfId="2" applyFont="1" applyAlignment="1">
      <alignment horizontal="center"/>
    </xf>
    <xf numFmtId="0" fontId="9" fillId="0" borderId="0" xfId="2" applyFont="1" applyAlignment="1">
      <alignment horizontal="center"/>
    </xf>
    <xf numFmtId="0" fontId="3" fillId="0" borderId="0" xfId="2" applyFont="1" applyAlignment="1">
      <alignment horizontal="center"/>
    </xf>
    <xf numFmtId="0" fontId="2" fillId="0" borderId="0" xfId="2" applyAlignment="1">
      <alignment horizontal="center"/>
    </xf>
    <xf numFmtId="15" fontId="2" fillId="0" borderId="0" xfId="2" applyNumberFormat="1" applyAlignment="1">
      <alignment horizontal="center"/>
    </xf>
    <xf numFmtId="43" fontId="3" fillId="0" borderId="3" xfId="3" applyFont="1" applyBorder="1" applyAlignment="1">
      <alignment horizontal="center" wrapText="1" shrinkToFit="1"/>
    </xf>
    <xf numFmtId="43" fontId="3" fillId="0" borderId="11" xfId="3" applyFont="1" applyBorder="1" applyAlignment="1">
      <alignment horizontal="center" wrapText="1" shrinkToFit="1"/>
    </xf>
    <xf numFmtId="43" fontId="3" fillId="0" borderId="4" xfId="3" applyFont="1" applyBorder="1" applyAlignment="1">
      <alignment horizontal="center" shrinkToFit="1"/>
    </xf>
    <xf numFmtId="43" fontId="3" fillId="0" borderId="5" xfId="3" applyFont="1" applyBorder="1" applyAlignment="1">
      <alignment horizontal="center" shrinkToFit="1"/>
    </xf>
    <xf numFmtId="43" fontId="3" fillId="0" borderId="6" xfId="3" applyFont="1" applyBorder="1" applyAlignment="1">
      <alignment horizontal="center" shrinkToFit="1"/>
    </xf>
    <xf numFmtId="43" fontId="3" fillId="0" borderId="7" xfId="3" applyFont="1" applyBorder="1" applyAlignment="1">
      <alignment horizontal="center" wrapText="1"/>
    </xf>
    <xf numFmtId="43" fontId="3" fillId="0" borderId="13" xfId="3" applyFont="1" applyBorder="1" applyAlignment="1">
      <alignment horizontal="center" wrapText="1"/>
    </xf>
    <xf numFmtId="0" fontId="10" fillId="0" borderId="12" xfId="20" applyBorder="1" applyAlignment="1">
      <alignment horizontal="center" vertical="center" wrapText="1"/>
    </xf>
    <xf numFmtId="0" fontId="10" fillId="0" borderId="10" xfId="20" applyBorder="1" applyAlignment="1">
      <alignment horizontal="center" vertical="center" wrapText="1"/>
    </xf>
    <xf numFmtId="0" fontId="10" fillId="0" borderId="17" xfId="20" applyBorder="1" applyAlignment="1">
      <alignment horizontal="center" vertical="center" wrapText="1"/>
    </xf>
    <xf numFmtId="0" fontId="10" fillId="0" borderId="0" xfId="20" applyAlignment="1">
      <alignment horizontal="center"/>
    </xf>
    <xf numFmtId="0" fontId="15" fillId="0" borderId="0" xfId="20" applyFont="1" applyAlignment="1">
      <alignment horizontal="center"/>
    </xf>
    <xf numFmtId="0" fontId="10" fillId="0" borderId="12" xfId="20" applyBorder="1" applyAlignment="1">
      <alignment horizontal="center" vertical="center"/>
    </xf>
    <xf numFmtId="0" fontId="10" fillId="0" borderId="10" xfId="20" applyBorder="1" applyAlignment="1">
      <alignment horizontal="center" vertical="center"/>
    </xf>
    <xf numFmtId="0" fontId="10" fillId="0" borderId="17" xfId="20" applyBorder="1" applyAlignment="1">
      <alignment horizontal="center" vertical="center"/>
    </xf>
    <xf numFmtId="0" fontId="10" fillId="0" borderId="22" xfId="20" applyBorder="1" applyAlignment="1">
      <alignment horizontal="center"/>
    </xf>
    <xf numFmtId="0" fontId="10" fillId="0" borderId="23" xfId="20" applyBorder="1" applyAlignment="1">
      <alignment horizontal="center"/>
    </xf>
    <xf numFmtId="0" fontId="21" fillId="0" borderId="0" xfId="13" applyFont="1" applyAlignment="1">
      <alignment horizontal="left" vertical="center"/>
    </xf>
  </cellXfs>
  <cellStyles count="23">
    <cellStyle name="Comma" xfId="1" builtinId="3"/>
    <cellStyle name="Comma 2" xfId="4"/>
    <cellStyle name="Comma 2 2" xfId="5"/>
    <cellStyle name="Comma 2 3" xfId="6"/>
    <cellStyle name="Comma 2 3 2" xfId="3"/>
    <cellStyle name="Comma 3" xfId="7"/>
    <cellStyle name="Comma 4" xfId="8"/>
    <cellStyle name="Comma 5" xfId="9"/>
    <cellStyle name="Comma 6" xfId="10"/>
    <cellStyle name="Comma 7" xfId="11"/>
    <cellStyle name="Comma 8" xfId="12"/>
    <cellStyle name="Normal" xfId="0" builtinId="0"/>
    <cellStyle name="Normal 2" xfId="13"/>
    <cellStyle name="Normal 2 2" xfId="14"/>
    <cellStyle name="Normal 2 3" xfId="2"/>
    <cellStyle name="Normal 3" xfId="15"/>
    <cellStyle name="Normal 3 2" xfId="16"/>
    <cellStyle name="Normal 4" xfId="17"/>
    <cellStyle name="Normal 4 2" xfId="18"/>
    <cellStyle name="Normal 5" xfId="19"/>
    <cellStyle name="Normal 6" xfId="20"/>
    <cellStyle name="Normal 7" xfId="21"/>
    <cellStyle name="Normal 8" xfId="2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40</xdr:row>
      <xdr:rowOff>9525</xdr:rowOff>
    </xdr:from>
    <xdr:to>
      <xdr:col>3</xdr:col>
      <xdr:colOff>695325</xdr:colOff>
      <xdr:row>42</xdr:row>
      <xdr:rowOff>123825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>
          <a:clrChange>
            <a:clrFrom>
              <a:srgbClr val="FAFAFE"/>
            </a:clrFrom>
            <a:clrTo>
              <a:srgbClr val="FAFAFE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134225"/>
          <a:ext cx="1924050" cy="4953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GU-DUERO/Documents/mid%20yr%20assessment/debt%20servic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23\d\MDRRMC%20201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"/>
      <sheetName val="2016"/>
    </sheetNames>
    <sheetDataSet>
      <sheetData sheetId="0">
        <row r="13">
          <cell r="E13">
            <v>4499201.4000000004</v>
          </cell>
          <cell r="F13">
            <v>4602153.71</v>
          </cell>
          <cell r="I13">
            <v>630460.16000000003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CEMBER 31, 2016"/>
      <sheetName val="September 2016"/>
      <sheetName val="june 31, 2016"/>
      <sheetName val="march 31 2016"/>
      <sheetName val="dec31"/>
      <sheetName val="sep30"/>
      <sheetName val="march 2017 (2)"/>
      <sheetName val="APRIL 2017"/>
      <sheetName val="Sheet1"/>
      <sheetName val="dec 16"/>
      <sheetName val="march 201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35">
          <cell r="E35">
            <v>4222624.51</v>
          </cell>
        </row>
      </sheetData>
      <sheetData sheetId="1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topLeftCell="B1" workbookViewId="0">
      <selection activeCell="E28" sqref="E28"/>
    </sheetView>
  </sheetViews>
  <sheetFormatPr defaultRowHeight="12.75" x14ac:dyDescent="0.2"/>
  <cols>
    <col min="1" max="1" width="8.28515625" style="1" customWidth="1"/>
    <col min="2" max="2" width="9" style="1" customWidth="1"/>
    <col min="3" max="10" width="12.7109375" style="1" customWidth="1"/>
    <col min="11" max="11" width="13.7109375" style="1" customWidth="1"/>
    <col min="12" max="16384" width="9.140625" style="1"/>
  </cols>
  <sheetData>
    <row r="1" spans="1:11" x14ac:dyDescent="0.2">
      <c r="A1" s="1" t="s">
        <v>0</v>
      </c>
    </row>
    <row r="2" spans="1:11" x14ac:dyDescent="0.2">
      <c r="A2" s="1" t="s">
        <v>1</v>
      </c>
    </row>
    <row r="3" spans="1:11" x14ac:dyDescent="0.2">
      <c r="A3" s="110" t="s">
        <v>2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</row>
    <row r="4" spans="1:11" x14ac:dyDescent="0.2">
      <c r="A4" s="111" t="s">
        <v>24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</row>
    <row r="5" spans="1:11" x14ac:dyDescent="0.2">
      <c r="A5" s="111" t="s">
        <v>3</v>
      </c>
      <c r="B5" s="111"/>
      <c r="C5" s="111"/>
      <c r="D5" s="111"/>
      <c r="E5" s="111"/>
      <c r="F5" s="111"/>
      <c r="G5" s="111"/>
      <c r="H5" s="111"/>
      <c r="I5" s="111"/>
      <c r="J5" s="111"/>
      <c r="K5" s="111"/>
    </row>
    <row r="6" spans="1:11" x14ac:dyDescent="0.2">
      <c r="A6" s="111" t="s">
        <v>4</v>
      </c>
      <c r="B6" s="111"/>
      <c r="C6" s="111"/>
      <c r="D6" s="111"/>
      <c r="E6" s="111"/>
      <c r="F6" s="111"/>
      <c r="G6" s="111"/>
      <c r="H6" s="111"/>
      <c r="I6" s="111"/>
      <c r="J6" s="111"/>
      <c r="K6" s="111"/>
    </row>
    <row r="7" spans="1:11" x14ac:dyDescent="0.2">
      <c r="A7" s="112"/>
      <c r="B7" s="111"/>
      <c r="C7" s="111"/>
      <c r="D7" s="111"/>
      <c r="E7" s="111"/>
      <c r="F7" s="111"/>
      <c r="G7" s="111"/>
      <c r="H7" s="111"/>
      <c r="I7" s="111"/>
      <c r="J7" s="111"/>
      <c r="K7" s="111"/>
    </row>
    <row r="9" spans="1:11" ht="13.5" thickBot="1" x14ac:dyDescent="0.25"/>
    <row r="10" spans="1:11" s="5" customFormat="1" ht="18.75" customHeight="1" thickTop="1" x14ac:dyDescent="0.2">
      <c r="A10" s="2" t="s">
        <v>5</v>
      </c>
      <c r="B10" s="3" t="s">
        <v>6</v>
      </c>
      <c r="C10" s="4" t="s">
        <v>7</v>
      </c>
      <c r="D10" s="113" t="s">
        <v>8</v>
      </c>
      <c r="E10" s="115" t="s">
        <v>9</v>
      </c>
      <c r="F10" s="116"/>
      <c r="G10" s="117"/>
      <c r="H10" s="115" t="s">
        <v>10</v>
      </c>
      <c r="I10" s="116"/>
      <c r="J10" s="117"/>
      <c r="K10" s="118" t="s">
        <v>11</v>
      </c>
    </row>
    <row r="11" spans="1:11" s="5" customFormat="1" ht="13.5" thickBot="1" x14ac:dyDescent="0.25">
      <c r="A11" s="6"/>
      <c r="B11" s="7"/>
      <c r="C11" s="8"/>
      <c r="D11" s="114"/>
      <c r="E11" s="9" t="s">
        <v>12</v>
      </c>
      <c r="F11" s="9" t="s">
        <v>13</v>
      </c>
      <c r="G11" s="9" t="s">
        <v>14</v>
      </c>
      <c r="H11" s="9" t="s">
        <v>12</v>
      </c>
      <c r="I11" s="9" t="s">
        <v>13</v>
      </c>
      <c r="J11" s="9" t="s">
        <v>14</v>
      </c>
      <c r="K11" s="119"/>
    </row>
    <row r="12" spans="1:11" ht="13.5" thickTop="1" x14ac:dyDescent="0.2">
      <c r="A12" s="10"/>
      <c r="B12" s="11"/>
      <c r="C12" s="12"/>
      <c r="D12" s="13"/>
      <c r="E12" s="13"/>
      <c r="F12" s="13"/>
      <c r="G12" s="13"/>
      <c r="H12" s="13"/>
      <c r="I12" s="13"/>
      <c r="J12" s="13"/>
      <c r="K12" s="14"/>
    </row>
    <row r="13" spans="1:11" ht="15" x14ac:dyDescent="0.2">
      <c r="A13" s="15" t="s">
        <v>15</v>
      </c>
      <c r="B13" s="16">
        <v>40137</v>
      </c>
      <c r="C13" s="17" t="s">
        <v>16</v>
      </c>
      <c r="D13" s="18">
        <v>11997870.5</v>
      </c>
      <c r="E13" s="19">
        <v>7498669</v>
      </c>
      <c r="F13" s="19">
        <f>'[1]2015'!F13+'[1]2015'!I13</f>
        <v>5232613.87</v>
      </c>
      <c r="G13" s="19">
        <f>SUM(E13:F13)</f>
        <v>12731282.870000001</v>
      </c>
      <c r="H13" s="19">
        <v>1499733.8</v>
      </c>
      <c r="I13" s="19">
        <f>295144.54+14757.22</f>
        <v>309901.75999999995</v>
      </c>
      <c r="J13" s="19">
        <f>SUM(H13:I13)</f>
        <v>1809635.56</v>
      </c>
      <c r="K13" s="20">
        <f>D13-E13-H13</f>
        <v>2999467.7</v>
      </c>
    </row>
    <row r="14" spans="1:11" x14ac:dyDescent="0.2">
      <c r="A14" s="21"/>
      <c r="B14" s="22"/>
      <c r="C14" s="23"/>
      <c r="D14" s="23"/>
      <c r="E14" s="23"/>
      <c r="F14" s="23"/>
      <c r="G14" s="23"/>
      <c r="H14" s="23"/>
      <c r="I14" s="23"/>
      <c r="J14" s="23"/>
      <c r="K14" s="24"/>
    </row>
    <row r="15" spans="1:11" ht="16.5" thickBot="1" x14ac:dyDescent="0.3">
      <c r="A15" s="25" t="s">
        <v>14</v>
      </c>
      <c r="B15" s="26"/>
      <c r="C15" s="27"/>
      <c r="D15" s="28">
        <f t="shared" ref="D15:K15" si="0">SUM(D13:D13)</f>
        <v>11997870.5</v>
      </c>
      <c r="E15" s="28">
        <f t="shared" si="0"/>
        <v>7498669</v>
      </c>
      <c r="F15" s="28">
        <f t="shared" si="0"/>
        <v>5232613.87</v>
      </c>
      <c r="G15" s="28">
        <f t="shared" si="0"/>
        <v>12731282.870000001</v>
      </c>
      <c r="H15" s="28">
        <f t="shared" si="0"/>
        <v>1499733.8</v>
      </c>
      <c r="I15" s="28">
        <f t="shared" si="0"/>
        <v>309901.75999999995</v>
      </c>
      <c r="J15" s="29">
        <f t="shared" si="0"/>
        <v>1809635.56</v>
      </c>
      <c r="K15" s="30">
        <f t="shared" si="0"/>
        <v>2999467.7</v>
      </c>
    </row>
    <row r="16" spans="1:11" s="47" customFormat="1" ht="13.5" thickTop="1" x14ac:dyDescent="0.2">
      <c r="A16" s="45"/>
      <c r="B16" s="45"/>
      <c r="C16" s="45"/>
      <c r="D16" s="45"/>
      <c r="E16" s="45"/>
      <c r="F16" s="45"/>
      <c r="G16" s="45"/>
      <c r="H16" s="45"/>
      <c r="I16" s="45"/>
      <c r="J16" s="45"/>
      <c r="K16" s="45"/>
    </row>
    <row r="17" spans="1:11" s="47" customFormat="1" x14ac:dyDescent="0.2">
      <c r="A17" s="45"/>
      <c r="B17" s="45"/>
      <c r="C17" s="45"/>
      <c r="D17" s="45"/>
      <c r="E17" s="46"/>
      <c r="F17" s="46"/>
      <c r="G17" s="45"/>
      <c r="H17" s="45"/>
      <c r="I17" s="45"/>
      <c r="J17" s="45"/>
      <c r="K17" s="45"/>
    </row>
    <row r="18" spans="1:11" s="47" customFormat="1" x14ac:dyDescent="0.2">
      <c r="A18" s="45"/>
      <c r="B18" s="45"/>
      <c r="C18" s="45"/>
      <c r="D18" s="46"/>
      <c r="E18" s="46"/>
      <c r="F18" s="46"/>
      <c r="G18" s="45"/>
      <c r="H18" s="45"/>
      <c r="I18" s="45"/>
      <c r="J18" s="45"/>
      <c r="K18" s="45"/>
    </row>
    <row r="19" spans="1:11" s="47" customFormat="1" x14ac:dyDescent="0.2">
      <c r="A19" s="45"/>
      <c r="B19" s="45"/>
      <c r="C19" s="45"/>
      <c r="D19" s="46"/>
      <c r="E19" s="46"/>
      <c r="F19" s="46"/>
      <c r="G19" s="45"/>
      <c r="H19" s="45"/>
      <c r="I19" s="45"/>
      <c r="J19" s="45"/>
      <c r="K19" s="45"/>
    </row>
    <row r="20" spans="1:11" x14ac:dyDescent="0.2">
      <c r="A20" s="34" t="s">
        <v>17</v>
      </c>
      <c r="B20" s="31"/>
      <c r="C20" s="31"/>
      <c r="D20" s="33"/>
      <c r="E20" s="35"/>
      <c r="F20" s="35"/>
      <c r="G20" s="36"/>
      <c r="H20" s="31"/>
      <c r="I20" s="45"/>
      <c r="J20" s="31"/>
      <c r="K20" s="31"/>
    </row>
    <row r="21" spans="1:11" x14ac:dyDescent="0.2">
      <c r="A21" s="34" t="s">
        <v>18</v>
      </c>
      <c r="B21" s="31"/>
      <c r="C21" s="31"/>
      <c r="D21" s="33"/>
      <c r="E21" s="33"/>
      <c r="F21" s="33"/>
      <c r="G21" s="36"/>
      <c r="H21" s="36"/>
      <c r="I21" s="48"/>
      <c r="J21" s="49"/>
      <c r="K21" s="31"/>
    </row>
    <row r="22" spans="1:11" x14ac:dyDescent="0.2">
      <c r="A22" s="34" t="s">
        <v>19</v>
      </c>
      <c r="B22" s="31"/>
      <c r="C22" s="31"/>
      <c r="D22" s="33"/>
      <c r="E22" s="32"/>
      <c r="F22" s="32"/>
      <c r="G22" s="36"/>
      <c r="H22" s="36"/>
      <c r="J22" s="31"/>
      <c r="K22" s="31"/>
    </row>
    <row r="23" spans="1:11" x14ac:dyDescent="0.2">
      <c r="A23" s="31"/>
      <c r="B23" s="31"/>
      <c r="C23" s="31"/>
      <c r="D23" s="33"/>
      <c r="E23" s="32"/>
      <c r="F23" s="32"/>
      <c r="G23" s="36"/>
      <c r="H23" s="36"/>
      <c r="J23" s="31"/>
      <c r="K23" s="31"/>
    </row>
    <row r="24" spans="1:11" x14ac:dyDescent="0.2">
      <c r="A24" s="31"/>
      <c r="B24" s="31"/>
      <c r="C24" s="31"/>
      <c r="D24" s="33"/>
      <c r="E24" s="35"/>
      <c r="F24" s="35"/>
      <c r="G24" s="36"/>
      <c r="H24" s="36"/>
      <c r="J24" s="31"/>
      <c r="K24" s="31"/>
    </row>
    <row r="25" spans="1:11" x14ac:dyDescent="0.2">
      <c r="A25" s="108" t="s">
        <v>23</v>
      </c>
      <c r="B25" s="108"/>
      <c r="C25" s="108"/>
      <c r="D25" s="37"/>
      <c r="E25" s="37"/>
      <c r="F25" s="37"/>
      <c r="G25" s="38"/>
      <c r="H25" s="108" t="s">
        <v>20</v>
      </c>
      <c r="I25" s="108"/>
    </row>
    <row r="26" spans="1:11" x14ac:dyDescent="0.2">
      <c r="A26" s="109" t="s">
        <v>22</v>
      </c>
      <c r="B26" s="109"/>
      <c r="C26" s="109"/>
      <c r="D26" s="37"/>
      <c r="E26" s="37"/>
      <c r="F26" s="37"/>
      <c r="G26" s="39"/>
      <c r="H26" s="109" t="s">
        <v>21</v>
      </c>
      <c r="I26" s="109"/>
    </row>
    <row r="27" spans="1:11" x14ac:dyDescent="0.2">
      <c r="D27" s="37"/>
      <c r="E27" s="40"/>
      <c r="F27" s="41"/>
    </row>
    <row r="28" spans="1:11" x14ac:dyDescent="0.2">
      <c r="D28" s="37"/>
      <c r="E28" s="40"/>
      <c r="F28" s="41"/>
    </row>
    <row r="29" spans="1:11" x14ac:dyDescent="0.2">
      <c r="D29" s="37"/>
      <c r="E29" s="42"/>
      <c r="F29" s="42"/>
    </row>
    <row r="30" spans="1:11" x14ac:dyDescent="0.2">
      <c r="D30" s="37"/>
      <c r="E30" s="37"/>
      <c r="F30" s="37"/>
    </row>
    <row r="31" spans="1:11" x14ac:dyDescent="0.2">
      <c r="D31" s="37"/>
      <c r="E31" s="37"/>
      <c r="F31" s="37"/>
    </row>
    <row r="32" spans="1:11" ht="15" x14ac:dyDescent="0.25">
      <c r="D32" s="37"/>
      <c r="E32" s="43"/>
      <c r="F32" s="37"/>
    </row>
    <row r="33" spans="4:6" ht="15" x14ac:dyDescent="0.25">
      <c r="D33" s="37"/>
      <c r="E33" s="43"/>
      <c r="F33" s="37"/>
    </row>
    <row r="34" spans="4:6" ht="15" x14ac:dyDescent="0.25">
      <c r="D34" s="37"/>
      <c r="E34" s="43"/>
      <c r="F34" s="37"/>
    </row>
    <row r="35" spans="4:6" ht="15" x14ac:dyDescent="0.25">
      <c r="D35" s="37"/>
      <c r="E35" s="43"/>
      <c r="F35" s="37"/>
    </row>
    <row r="36" spans="4:6" ht="15" x14ac:dyDescent="0.25">
      <c r="D36" s="37"/>
      <c r="E36" s="42"/>
      <c r="F36" s="44"/>
    </row>
    <row r="37" spans="4:6" x14ac:dyDescent="0.2">
      <c r="D37" s="37"/>
      <c r="E37" s="37"/>
      <c r="F37" s="37"/>
    </row>
  </sheetData>
  <mergeCells count="13">
    <mergeCell ref="A25:C25"/>
    <mergeCell ref="H25:I25"/>
    <mergeCell ref="A26:C26"/>
    <mergeCell ref="H26:I26"/>
    <mergeCell ref="A3:K3"/>
    <mergeCell ref="A4:K4"/>
    <mergeCell ref="A5:K5"/>
    <mergeCell ref="A6:K6"/>
    <mergeCell ref="A7:K7"/>
    <mergeCell ref="D10:D11"/>
    <mergeCell ref="E10:G10"/>
    <mergeCell ref="H10:J10"/>
    <mergeCell ref="K10:K11"/>
  </mergeCells>
  <pageMargins left="0.25" right="0.25" top="1" bottom="1" header="0.5" footer="0.5"/>
  <pageSetup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"/>
  <sheetViews>
    <sheetView workbookViewId="0">
      <selection sqref="A1:A3"/>
    </sheetView>
  </sheetViews>
  <sheetFormatPr defaultColWidth="11.42578125" defaultRowHeight="12.75" x14ac:dyDescent="0.2"/>
  <cols>
    <col min="1" max="1" width="4.140625" style="58" customWidth="1"/>
    <col min="2" max="2" width="4.140625" style="50" customWidth="1"/>
    <col min="3" max="3" width="7.140625" style="50" customWidth="1"/>
    <col min="4" max="4" width="45.85546875" style="50" customWidth="1"/>
    <col min="5" max="5" width="22.7109375" style="50" customWidth="1"/>
    <col min="6" max="6" width="16" style="50" customWidth="1"/>
    <col min="7" max="7" width="11.42578125" style="50" customWidth="1"/>
    <col min="8" max="16384" width="11.42578125" style="50"/>
  </cols>
  <sheetData>
    <row r="1" spans="1:5" x14ac:dyDescent="0.2">
      <c r="A1" s="61" t="s">
        <v>50</v>
      </c>
    </row>
    <row r="2" spans="1:5" x14ac:dyDescent="0.2">
      <c r="A2" s="61" t="s">
        <v>3</v>
      </c>
    </row>
    <row r="3" spans="1:5" x14ac:dyDescent="0.2">
      <c r="A3" s="59" t="s">
        <v>25</v>
      </c>
    </row>
    <row r="4" spans="1:5" x14ac:dyDescent="0.2">
      <c r="A4" s="61"/>
    </row>
    <row r="5" spans="1:5" x14ac:dyDescent="0.2">
      <c r="A5" s="62" t="s">
        <v>51</v>
      </c>
    </row>
    <row r="6" spans="1:5" x14ac:dyDescent="0.2">
      <c r="A6" s="63" t="s">
        <v>26</v>
      </c>
    </row>
    <row r="7" spans="1:5" x14ac:dyDescent="0.2">
      <c r="A7" s="63" t="s">
        <v>27</v>
      </c>
    </row>
    <row r="10" spans="1:5" x14ac:dyDescent="0.2">
      <c r="A10" s="59" t="s">
        <v>28</v>
      </c>
    </row>
    <row r="11" spans="1:5" x14ac:dyDescent="0.2">
      <c r="B11" s="51" t="s">
        <v>29</v>
      </c>
    </row>
    <row r="12" spans="1:5" x14ac:dyDescent="0.2">
      <c r="C12" s="52" t="s">
        <v>30</v>
      </c>
      <c r="E12" s="53">
        <v>1860337.6</v>
      </c>
    </row>
    <row r="13" spans="1:5" x14ac:dyDescent="0.2">
      <c r="C13" s="52" t="s">
        <v>31</v>
      </c>
      <c r="E13" s="53">
        <v>16659051</v>
      </c>
    </row>
    <row r="14" spans="1:5" x14ac:dyDescent="0.2">
      <c r="C14" s="52" t="s">
        <v>32</v>
      </c>
      <c r="E14" s="53">
        <v>1107443.1499999999</v>
      </c>
    </row>
    <row r="15" spans="1:5" x14ac:dyDescent="0.2">
      <c r="C15" s="52" t="s">
        <v>33</v>
      </c>
      <c r="E15" s="53">
        <v>34361.360000000001</v>
      </c>
    </row>
    <row r="16" spans="1:5" x14ac:dyDescent="0.2">
      <c r="C16" s="52" t="s">
        <v>34</v>
      </c>
      <c r="E16" s="53">
        <v>5681044.3499999996</v>
      </c>
    </row>
    <row r="17" spans="1:5" x14ac:dyDescent="0.2">
      <c r="D17" s="51" t="s">
        <v>35</v>
      </c>
      <c r="E17" s="55">
        <v>25342237.460000001</v>
      </c>
    </row>
    <row r="19" spans="1:5" x14ac:dyDescent="0.2">
      <c r="B19" s="51" t="s">
        <v>36</v>
      </c>
    </row>
    <row r="20" spans="1:5" x14ac:dyDescent="0.2">
      <c r="C20" s="52" t="s">
        <v>37</v>
      </c>
      <c r="E20" s="53">
        <v>3917133.82</v>
      </c>
    </row>
    <row r="21" spans="1:5" x14ac:dyDescent="0.2">
      <c r="C21" s="52" t="s">
        <v>38</v>
      </c>
      <c r="E21" s="53">
        <v>797610.72</v>
      </c>
    </row>
    <row r="22" spans="1:5" x14ac:dyDescent="0.2">
      <c r="C22" s="52" t="s">
        <v>39</v>
      </c>
      <c r="E22" s="53">
        <v>6117149.1399999997</v>
      </c>
    </row>
    <row r="23" spans="1:5" x14ac:dyDescent="0.2">
      <c r="C23" s="52" t="s">
        <v>40</v>
      </c>
      <c r="E23" s="53">
        <v>4696970.8099999996</v>
      </c>
    </row>
    <row r="24" spans="1:5" x14ac:dyDescent="0.2">
      <c r="D24" s="51" t="s">
        <v>41</v>
      </c>
      <c r="E24" s="55">
        <v>15528864.49</v>
      </c>
    </row>
    <row r="26" spans="1:5" x14ac:dyDescent="0.2">
      <c r="A26" s="59" t="s">
        <v>42</v>
      </c>
      <c r="E26" s="55">
        <v>9813372.9700000007</v>
      </c>
    </row>
    <row r="28" spans="1:5" x14ac:dyDescent="0.2">
      <c r="A28" s="59" t="s">
        <v>43</v>
      </c>
    </row>
    <row r="29" spans="1:5" x14ac:dyDescent="0.2">
      <c r="B29" s="51" t="s">
        <v>36</v>
      </c>
    </row>
    <row r="30" spans="1:5" x14ac:dyDescent="0.2">
      <c r="C30" s="52" t="s">
        <v>44</v>
      </c>
      <c r="E30" s="53">
        <v>446141.3</v>
      </c>
    </row>
    <row r="31" spans="1:5" x14ac:dyDescent="0.2">
      <c r="C31" s="52" t="s">
        <v>45</v>
      </c>
      <c r="E31" s="53">
        <v>5000</v>
      </c>
    </row>
    <row r="32" spans="1:5" x14ac:dyDescent="0.2">
      <c r="D32" s="51" t="s">
        <v>41</v>
      </c>
      <c r="E32" s="55">
        <v>451141.3</v>
      </c>
    </row>
    <row r="34" spans="1:7" x14ac:dyDescent="0.2">
      <c r="A34" s="59" t="s">
        <v>46</v>
      </c>
      <c r="E34" s="55">
        <v>-451141.3</v>
      </c>
    </row>
    <row r="36" spans="1:7" x14ac:dyDescent="0.2">
      <c r="A36" s="59" t="s">
        <v>47</v>
      </c>
      <c r="E36" s="55">
        <v>9362231.6699999999</v>
      </c>
    </row>
    <row r="38" spans="1:7" x14ac:dyDescent="0.2">
      <c r="A38" s="59" t="s">
        <v>48</v>
      </c>
      <c r="E38" s="55">
        <v>47025565.859999999</v>
      </c>
    </row>
    <row r="40" spans="1:7" x14ac:dyDescent="0.2">
      <c r="A40" s="59" t="s">
        <v>49</v>
      </c>
      <c r="E40" s="55">
        <v>56387797.530000001</v>
      </c>
      <c r="G40" s="54"/>
    </row>
    <row r="44" spans="1:7" x14ac:dyDescent="0.2">
      <c r="A44" s="56"/>
      <c r="B44" s="57"/>
    </row>
  </sheetData>
  <printOptions horizontalCentered="1"/>
  <pageMargins left="0.75" right="0.75" top="1" bottom="1.25" header="0" footer="0"/>
  <pageSetup orientation="portrait" blackAndWhite="1" errors="NA" horizontalDpi="0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44"/>
  <sheetViews>
    <sheetView tabSelected="1" topLeftCell="C18" workbookViewId="0">
      <selection activeCell="H41" sqref="H41"/>
    </sheetView>
  </sheetViews>
  <sheetFormatPr defaultRowHeight="15" x14ac:dyDescent="0.25"/>
  <cols>
    <col min="1" max="1" width="1" style="64" customWidth="1"/>
    <col min="2" max="2" width="32.42578125" style="64" customWidth="1"/>
    <col min="3" max="3" width="18.42578125" style="64" customWidth="1"/>
    <col min="4" max="4" width="17.140625" style="64" customWidth="1"/>
    <col min="5" max="5" width="15.42578125" style="64" customWidth="1"/>
    <col min="6" max="7" width="12.7109375" style="64" customWidth="1"/>
    <col min="8" max="8" width="19.7109375" style="64" customWidth="1"/>
    <col min="9" max="9" width="13.28515625" style="64" bestFit="1" customWidth="1"/>
    <col min="10" max="10" width="9.140625" style="64"/>
    <col min="11" max="11" width="13.28515625" style="64" bestFit="1" customWidth="1"/>
    <col min="12" max="256" width="9.140625" style="64"/>
    <col min="257" max="257" width="1" style="64" customWidth="1"/>
    <col min="258" max="258" width="32.42578125" style="64" customWidth="1"/>
    <col min="259" max="259" width="18.42578125" style="64" customWidth="1"/>
    <col min="260" max="260" width="17.140625" style="64" customWidth="1"/>
    <col min="261" max="261" width="15.42578125" style="64" customWidth="1"/>
    <col min="262" max="263" width="12.7109375" style="64" customWidth="1"/>
    <col min="264" max="264" width="19.7109375" style="64" customWidth="1"/>
    <col min="265" max="265" width="13.28515625" style="64" bestFit="1" customWidth="1"/>
    <col min="266" max="266" width="9.140625" style="64"/>
    <col min="267" max="267" width="13.28515625" style="64" bestFit="1" customWidth="1"/>
    <col min="268" max="512" width="9.140625" style="64"/>
    <col min="513" max="513" width="1" style="64" customWidth="1"/>
    <col min="514" max="514" width="32.42578125" style="64" customWidth="1"/>
    <col min="515" max="515" width="18.42578125" style="64" customWidth="1"/>
    <col min="516" max="516" width="17.140625" style="64" customWidth="1"/>
    <col min="517" max="517" width="15.42578125" style="64" customWidth="1"/>
    <col min="518" max="519" width="12.7109375" style="64" customWidth="1"/>
    <col min="520" max="520" width="19.7109375" style="64" customWidth="1"/>
    <col min="521" max="521" width="13.28515625" style="64" bestFit="1" customWidth="1"/>
    <col min="522" max="522" width="9.140625" style="64"/>
    <col min="523" max="523" width="13.28515625" style="64" bestFit="1" customWidth="1"/>
    <col min="524" max="768" width="9.140625" style="64"/>
    <col min="769" max="769" width="1" style="64" customWidth="1"/>
    <col min="770" max="770" width="32.42578125" style="64" customWidth="1"/>
    <col min="771" max="771" width="18.42578125" style="64" customWidth="1"/>
    <col min="772" max="772" width="17.140625" style="64" customWidth="1"/>
    <col min="773" max="773" width="15.42578125" style="64" customWidth="1"/>
    <col min="774" max="775" width="12.7109375" style="64" customWidth="1"/>
    <col min="776" max="776" width="19.7109375" style="64" customWidth="1"/>
    <col min="777" max="777" width="13.28515625" style="64" bestFit="1" customWidth="1"/>
    <col min="778" max="778" width="9.140625" style="64"/>
    <col min="779" max="779" width="13.28515625" style="64" bestFit="1" customWidth="1"/>
    <col min="780" max="1024" width="9.140625" style="64"/>
    <col min="1025" max="1025" width="1" style="64" customWidth="1"/>
    <col min="1026" max="1026" width="32.42578125" style="64" customWidth="1"/>
    <col min="1027" max="1027" width="18.42578125" style="64" customWidth="1"/>
    <col min="1028" max="1028" width="17.140625" style="64" customWidth="1"/>
    <col min="1029" max="1029" width="15.42578125" style="64" customWidth="1"/>
    <col min="1030" max="1031" width="12.7109375" style="64" customWidth="1"/>
    <col min="1032" max="1032" width="19.7109375" style="64" customWidth="1"/>
    <col min="1033" max="1033" width="13.28515625" style="64" bestFit="1" customWidth="1"/>
    <col min="1034" max="1034" width="9.140625" style="64"/>
    <col min="1035" max="1035" width="13.28515625" style="64" bestFit="1" customWidth="1"/>
    <col min="1036" max="1280" width="9.140625" style="64"/>
    <col min="1281" max="1281" width="1" style="64" customWidth="1"/>
    <col min="1282" max="1282" width="32.42578125" style="64" customWidth="1"/>
    <col min="1283" max="1283" width="18.42578125" style="64" customWidth="1"/>
    <col min="1284" max="1284" width="17.140625" style="64" customWidth="1"/>
    <col min="1285" max="1285" width="15.42578125" style="64" customWidth="1"/>
    <col min="1286" max="1287" width="12.7109375" style="64" customWidth="1"/>
    <col min="1288" max="1288" width="19.7109375" style="64" customWidth="1"/>
    <col min="1289" max="1289" width="13.28515625" style="64" bestFit="1" customWidth="1"/>
    <col min="1290" max="1290" width="9.140625" style="64"/>
    <col min="1291" max="1291" width="13.28515625" style="64" bestFit="1" customWidth="1"/>
    <col min="1292" max="1536" width="9.140625" style="64"/>
    <col min="1537" max="1537" width="1" style="64" customWidth="1"/>
    <col min="1538" max="1538" width="32.42578125" style="64" customWidth="1"/>
    <col min="1539" max="1539" width="18.42578125" style="64" customWidth="1"/>
    <col min="1540" max="1540" width="17.140625" style="64" customWidth="1"/>
    <col min="1541" max="1541" width="15.42578125" style="64" customWidth="1"/>
    <col min="1542" max="1543" width="12.7109375" style="64" customWidth="1"/>
    <col min="1544" max="1544" width="19.7109375" style="64" customWidth="1"/>
    <col min="1545" max="1545" width="13.28515625" style="64" bestFit="1" customWidth="1"/>
    <col min="1546" max="1546" width="9.140625" style="64"/>
    <col min="1547" max="1547" width="13.28515625" style="64" bestFit="1" customWidth="1"/>
    <col min="1548" max="1792" width="9.140625" style="64"/>
    <col min="1793" max="1793" width="1" style="64" customWidth="1"/>
    <col min="1794" max="1794" width="32.42578125" style="64" customWidth="1"/>
    <col min="1795" max="1795" width="18.42578125" style="64" customWidth="1"/>
    <col min="1796" max="1796" width="17.140625" style="64" customWidth="1"/>
    <col min="1797" max="1797" width="15.42578125" style="64" customWidth="1"/>
    <col min="1798" max="1799" width="12.7109375" style="64" customWidth="1"/>
    <col min="1800" max="1800" width="19.7109375" style="64" customWidth="1"/>
    <col min="1801" max="1801" width="13.28515625" style="64" bestFit="1" customWidth="1"/>
    <col min="1802" max="1802" width="9.140625" style="64"/>
    <col min="1803" max="1803" width="13.28515625" style="64" bestFit="1" customWidth="1"/>
    <col min="1804" max="2048" width="9.140625" style="64"/>
    <col min="2049" max="2049" width="1" style="64" customWidth="1"/>
    <col min="2050" max="2050" width="32.42578125" style="64" customWidth="1"/>
    <col min="2051" max="2051" width="18.42578125" style="64" customWidth="1"/>
    <col min="2052" max="2052" width="17.140625" style="64" customWidth="1"/>
    <col min="2053" max="2053" width="15.42578125" style="64" customWidth="1"/>
    <col min="2054" max="2055" width="12.7109375" style="64" customWidth="1"/>
    <col min="2056" max="2056" width="19.7109375" style="64" customWidth="1"/>
    <col min="2057" max="2057" width="13.28515625" style="64" bestFit="1" customWidth="1"/>
    <col min="2058" max="2058" width="9.140625" style="64"/>
    <col min="2059" max="2059" width="13.28515625" style="64" bestFit="1" customWidth="1"/>
    <col min="2060" max="2304" width="9.140625" style="64"/>
    <col min="2305" max="2305" width="1" style="64" customWidth="1"/>
    <col min="2306" max="2306" width="32.42578125" style="64" customWidth="1"/>
    <col min="2307" max="2307" width="18.42578125" style="64" customWidth="1"/>
    <col min="2308" max="2308" width="17.140625" style="64" customWidth="1"/>
    <col min="2309" max="2309" width="15.42578125" style="64" customWidth="1"/>
    <col min="2310" max="2311" width="12.7109375" style="64" customWidth="1"/>
    <col min="2312" max="2312" width="19.7109375" style="64" customWidth="1"/>
    <col min="2313" max="2313" width="13.28515625" style="64" bestFit="1" customWidth="1"/>
    <col min="2314" max="2314" width="9.140625" style="64"/>
    <col min="2315" max="2315" width="13.28515625" style="64" bestFit="1" customWidth="1"/>
    <col min="2316" max="2560" width="9.140625" style="64"/>
    <col min="2561" max="2561" width="1" style="64" customWidth="1"/>
    <col min="2562" max="2562" width="32.42578125" style="64" customWidth="1"/>
    <col min="2563" max="2563" width="18.42578125" style="64" customWidth="1"/>
    <col min="2564" max="2564" width="17.140625" style="64" customWidth="1"/>
    <col min="2565" max="2565" width="15.42578125" style="64" customWidth="1"/>
    <col min="2566" max="2567" width="12.7109375" style="64" customWidth="1"/>
    <col min="2568" max="2568" width="19.7109375" style="64" customWidth="1"/>
    <col min="2569" max="2569" width="13.28515625" style="64" bestFit="1" customWidth="1"/>
    <col min="2570" max="2570" width="9.140625" style="64"/>
    <col min="2571" max="2571" width="13.28515625" style="64" bestFit="1" customWidth="1"/>
    <col min="2572" max="2816" width="9.140625" style="64"/>
    <col min="2817" max="2817" width="1" style="64" customWidth="1"/>
    <col min="2818" max="2818" width="32.42578125" style="64" customWidth="1"/>
    <col min="2819" max="2819" width="18.42578125" style="64" customWidth="1"/>
    <col min="2820" max="2820" width="17.140625" style="64" customWidth="1"/>
    <col min="2821" max="2821" width="15.42578125" style="64" customWidth="1"/>
    <col min="2822" max="2823" width="12.7109375" style="64" customWidth="1"/>
    <col min="2824" max="2824" width="19.7109375" style="64" customWidth="1"/>
    <col min="2825" max="2825" width="13.28515625" style="64" bestFit="1" customWidth="1"/>
    <col min="2826" max="2826" width="9.140625" style="64"/>
    <col min="2827" max="2827" width="13.28515625" style="64" bestFit="1" customWidth="1"/>
    <col min="2828" max="3072" width="9.140625" style="64"/>
    <col min="3073" max="3073" width="1" style="64" customWidth="1"/>
    <col min="3074" max="3074" width="32.42578125" style="64" customWidth="1"/>
    <col min="3075" max="3075" width="18.42578125" style="64" customWidth="1"/>
    <col min="3076" max="3076" width="17.140625" style="64" customWidth="1"/>
    <col min="3077" max="3077" width="15.42578125" style="64" customWidth="1"/>
    <col min="3078" max="3079" width="12.7109375" style="64" customWidth="1"/>
    <col min="3080" max="3080" width="19.7109375" style="64" customWidth="1"/>
    <col min="3081" max="3081" width="13.28515625" style="64" bestFit="1" customWidth="1"/>
    <col min="3082" max="3082" width="9.140625" style="64"/>
    <col min="3083" max="3083" width="13.28515625" style="64" bestFit="1" customWidth="1"/>
    <col min="3084" max="3328" width="9.140625" style="64"/>
    <col min="3329" max="3329" width="1" style="64" customWidth="1"/>
    <col min="3330" max="3330" width="32.42578125" style="64" customWidth="1"/>
    <col min="3331" max="3331" width="18.42578125" style="64" customWidth="1"/>
    <col min="3332" max="3332" width="17.140625" style="64" customWidth="1"/>
    <col min="3333" max="3333" width="15.42578125" style="64" customWidth="1"/>
    <col min="3334" max="3335" width="12.7109375" style="64" customWidth="1"/>
    <col min="3336" max="3336" width="19.7109375" style="64" customWidth="1"/>
    <col min="3337" max="3337" width="13.28515625" style="64" bestFit="1" customWidth="1"/>
    <col min="3338" max="3338" width="9.140625" style="64"/>
    <col min="3339" max="3339" width="13.28515625" style="64" bestFit="1" customWidth="1"/>
    <col min="3340" max="3584" width="9.140625" style="64"/>
    <col min="3585" max="3585" width="1" style="64" customWidth="1"/>
    <col min="3586" max="3586" width="32.42578125" style="64" customWidth="1"/>
    <col min="3587" max="3587" width="18.42578125" style="64" customWidth="1"/>
    <col min="3588" max="3588" width="17.140625" style="64" customWidth="1"/>
    <col min="3589" max="3589" width="15.42578125" style="64" customWidth="1"/>
    <col min="3590" max="3591" width="12.7109375" style="64" customWidth="1"/>
    <col min="3592" max="3592" width="19.7109375" style="64" customWidth="1"/>
    <col min="3593" max="3593" width="13.28515625" style="64" bestFit="1" customWidth="1"/>
    <col min="3594" max="3594" width="9.140625" style="64"/>
    <col min="3595" max="3595" width="13.28515625" style="64" bestFit="1" customWidth="1"/>
    <col min="3596" max="3840" width="9.140625" style="64"/>
    <col min="3841" max="3841" width="1" style="64" customWidth="1"/>
    <col min="3842" max="3842" width="32.42578125" style="64" customWidth="1"/>
    <col min="3843" max="3843" width="18.42578125" style="64" customWidth="1"/>
    <col min="3844" max="3844" width="17.140625" style="64" customWidth="1"/>
    <col min="3845" max="3845" width="15.42578125" style="64" customWidth="1"/>
    <col min="3846" max="3847" width="12.7109375" style="64" customWidth="1"/>
    <col min="3848" max="3848" width="19.7109375" style="64" customWidth="1"/>
    <col min="3849" max="3849" width="13.28515625" style="64" bestFit="1" customWidth="1"/>
    <col min="3850" max="3850" width="9.140625" style="64"/>
    <col min="3851" max="3851" width="13.28515625" style="64" bestFit="1" customWidth="1"/>
    <col min="3852" max="4096" width="9.140625" style="64"/>
    <col min="4097" max="4097" width="1" style="64" customWidth="1"/>
    <col min="4098" max="4098" width="32.42578125" style="64" customWidth="1"/>
    <col min="4099" max="4099" width="18.42578125" style="64" customWidth="1"/>
    <col min="4100" max="4100" width="17.140625" style="64" customWidth="1"/>
    <col min="4101" max="4101" width="15.42578125" style="64" customWidth="1"/>
    <col min="4102" max="4103" width="12.7109375" style="64" customWidth="1"/>
    <col min="4104" max="4104" width="19.7109375" style="64" customWidth="1"/>
    <col min="4105" max="4105" width="13.28515625" style="64" bestFit="1" customWidth="1"/>
    <col min="4106" max="4106" width="9.140625" style="64"/>
    <col min="4107" max="4107" width="13.28515625" style="64" bestFit="1" customWidth="1"/>
    <col min="4108" max="4352" width="9.140625" style="64"/>
    <col min="4353" max="4353" width="1" style="64" customWidth="1"/>
    <col min="4354" max="4354" width="32.42578125" style="64" customWidth="1"/>
    <col min="4355" max="4355" width="18.42578125" style="64" customWidth="1"/>
    <col min="4356" max="4356" width="17.140625" style="64" customWidth="1"/>
    <col min="4357" max="4357" width="15.42578125" style="64" customWidth="1"/>
    <col min="4358" max="4359" width="12.7109375" style="64" customWidth="1"/>
    <col min="4360" max="4360" width="19.7109375" style="64" customWidth="1"/>
    <col min="4361" max="4361" width="13.28515625" style="64" bestFit="1" customWidth="1"/>
    <col min="4362" max="4362" width="9.140625" style="64"/>
    <col min="4363" max="4363" width="13.28515625" style="64" bestFit="1" customWidth="1"/>
    <col min="4364" max="4608" width="9.140625" style="64"/>
    <col min="4609" max="4609" width="1" style="64" customWidth="1"/>
    <col min="4610" max="4610" width="32.42578125" style="64" customWidth="1"/>
    <col min="4611" max="4611" width="18.42578125" style="64" customWidth="1"/>
    <col min="4612" max="4612" width="17.140625" style="64" customWidth="1"/>
    <col min="4613" max="4613" width="15.42578125" style="64" customWidth="1"/>
    <col min="4614" max="4615" width="12.7109375" style="64" customWidth="1"/>
    <col min="4616" max="4616" width="19.7109375" style="64" customWidth="1"/>
    <col min="4617" max="4617" width="13.28515625" style="64" bestFit="1" customWidth="1"/>
    <col min="4618" max="4618" width="9.140625" style="64"/>
    <col min="4619" max="4619" width="13.28515625" style="64" bestFit="1" customWidth="1"/>
    <col min="4620" max="4864" width="9.140625" style="64"/>
    <col min="4865" max="4865" width="1" style="64" customWidth="1"/>
    <col min="4866" max="4866" width="32.42578125" style="64" customWidth="1"/>
    <col min="4867" max="4867" width="18.42578125" style="64" customWidth="1"/>
    <col min="4868" max="4868" width="17.140625" style="64" customWidth="1"/>
    <col min="4869" max="4869" width="15.42578125" style="64" customWidth="1"/>
    <col min="4870" max="4871" width="12.7109375" style="64" customWidth="1"/>
    <col min="4872" max="4872" width="19.7109375" style="64" customWidth="1"/>
    <col min="4873" max="4873" width="13.28515625" style="64" bestFit="1" customWidth="1"/>
    <col min="4874" max="4874" width="9.140625" style="64"/>
    <col min="4875" max="4875" width="13.28515625" style="64" bestFit="1" customWidth="1"/>
    <col min="4876" max="5120" width="9.140625" style="64"/>
    <col min="5121" max="5121" width="1" style="64" customWidth="1"/>
    <col min="5122" max="5122" width="32.42578125" style="64" customWidth="1"/>
    <col min="5123" max="5123" width="18.42578125" style="64" customWidth="1"/>
    <col min="5124" max="5124" width="17.140625" style="64" customWidth="1"/>
    <col min="5125" max="5125" width="15.42578125" style="64" customWidth="1"/>
    <col min="5126" max="5127" width="12.7109375" style="64" customWidth="1"/>
    <col min="5128" max="5128" width="19.7109375" style="64" customWidth="1"/>
    <col min="5129" max="5129" width="13.28515625" style="64" bestFit="1" customWidth="1"/>
    <col min="5130" max="5130" width="9.140625" style="64"/>
    <col min="5131" max="5131" width="13.28515625" style="64" bestFit="1" customWidth="1"/>
    <col min="5132" max="5376" width="9.140625" style="64"/>
    <col min="5377" max="5377" width="1" style="64" customWidth="1"/>
    <col min="5378" max="5378" width="32.42578125" style="64" customWidth="1"/>
    <col min="5379" max="5379" width="18.42578125" style="64" customWidth="1"/>
    <col min="5380" max="5380" width="17.140625" style="64" customWidth="1"/>
    <col min="5381" max="5381" width="15.42578125" style="64" customWidth="1"/>
    <col min="5382" max="5383" width="12.7109375" style="64" customWidth="1"/>
    <col min="5384" max="5384" width="19.7109375" style="64" customWidth="1"/>
    <col min="5385" max="5385" width="13.28515625" style="64" bestFit="1" customWidth="1"/>
    <col min="5386" max="5386" width="9.140625" style="64"/>
    <col min="5387" max="5387" width="13.28515625" style="64" bestFit="1" customWidth="1"/>
    <col min="5388" max="5632" width="9.140625" style="64"/>
    <col min="5633" max="5633" width="1" style="64" customWidth="1"/>
    <col min="5634" max="5634" width="32.42578125" style="64" customWidth="1"/>
    <col min="5635" max="5635" width="18.42578125" style="64" customWidth="1"/>
    <col min="5636" max="5636" width="17.140625" style="64" customWidth="1"/>
    <col min="5637" max="5637" width="15.42578125" style="64" customWidth="1"/>
    <col min="5638" max="5639" width="12.7109375" style="64" customWidth="1"/>
    <col min="5640" max="5640" width="19.7109375" style="64" customWidth="1"/>
    <col min="5641" max="5641" width="13.28515625" style="64" bestFit="1" customWidth="1"/>
    <col min="5642" max="5642" width="9.140625" style="64"/>
    <col min="5643" max="5643" width="13.28515625" style="64" bestFit="1" customWidth="1"/>
    <col min="5644" max="5888" width="9.140625" style="64"/>
    <col min="5889" max="5889" width="1" style="64" customWidth="1"/>
    <col min="5890" max="5890" width="32.42578125" style="64" customWidth="1"/>
    <col min="5891" max="5891" width="18.42578125" style="64" customWidth="1"/>
    <col min="5892" max="5892" width="17.140625" style="64" customWidth="1"/>
    <col min="5893" max="5893" width="15.42578125" style="64" customWidth="1"/>
    <col min="5894" max="5895" width="12.7109375" style="64" customWidth="1"/>
    <col min="5896" max="5896" width="19.7109375" style="64" customWidth="1"/>
    <col min="5897" max="5897" width="13.28515625" style="64" bestFit="1" customWidth="1"/>
    <col min="5898" max="5898" width="9.140625" style="64"/>
    <col min="5899" max="5899" width="13.28515625" style="64" bestFit="1" customWidth="1"/>
    <col min="5900" max="6144" width="9.140625" style="64"/>
    <col min="6145" max="6145" width="1" style="64" customWidth="1"/>
    <col min="6146" max="6146" width="32.42578125" style="64" customWidth="1"/>
    <col min="6147" max="6147" width="18.42578125" style="64" customWidth="1"/>
    <col min="6148" max="6148" width="17.140625" style="64" customWidth="1"/>
    <col min="6149" max="6149" width="15.42578125" style="64" customWidth="1"/>
    <col min="6150" max="6151" width="12.7109375" style="64" customWidth="1"/>
    <col min="6152" max="6152" width="19.7109375" style="64" customWidth="1"/>
    <col min="6153" max="6153" width="13.28515625" style="64" bestFit="1" customWidth="1"/>
    <col min="6154" max="6154" width="9.140625" style="64"/>
    <col min="6155" max="6155" width="13.28515625" style="64" bestFit="1" customWidth="1"/>
    <col min="6156" max="6400" width="9.140625" style="64"/>
    <col min="6401" max="6401" width="1" style="64" customWidth="1"/>
    <col min="6402" max="6402" width="32.42578125" style="64" customWidth="1"/>
    <col min="6403" max="6403" width="18.42578125" style="64" customWidth="1"/>
    <col min="6404" max="6404" width="17.140625" style="64" customWidth="1"/>
    <col min="6405" max="6405" width="15.42578125" style="64" customWidth="1"/>
    <col min="6406" max="6407" width="12.7109375" style="64" customWidth="1"/>
    <col min="6408" max="6408" width="19.7109375" style="64" customWidth="1"/>
    <col min="6409" max="6409" width="13.28515625" style="64" bestFit="1" customWidth="1"/>
    <col min="6410" max="6410" width="9.140625" style="64"/>
    <col min="6411" max="6411" width="13.28515625" style="64" bestFit="1" customWidth="1"/>
    <col min="6412" max="6656" width="9.140625" style="64"/>
    <col min="6657" max="6657" width="1" style="64" customWidth="1"/>
    <col min="6658" max="6658" width="32.42578125" style="64" customWidth="1"/>
    <col min="6659" max="6659" width="18.42578125" style="64" customWidth="1"/>
    <col min="6660" max="6660" width="17.140625" style="64" customWidth="1"/>
    <col min="6661" max="6661" width="15.42578125" style="64" customWidth="1"/>
    <col min="6662" max="6663" width="12.7109375" style="64" customWidth="1"/>
    <col min="6664" max="6664" width="19.7109375" style="64" customWidth="1"/>
    <col min="6665" max="6665" width="13.28515625" style="64" bestFit="1" customWidth="1"/>
    <col min="6666" max="6666" width="9.140625" style="64"/>
    <col min="6667" max="6667" width="13.28515625" style="64" bestFit="1" customWidth="1"/>
    <col min="6668" max="6912" width="9.140625" style="64"/>
    <col min="6913" max="6913" width="1" style="64" customWidth="1"/>
    <col min="6914" max="6914" width="32.42578125" style="64" customWidth="1"/>
    <col min="6915" max="6915" width="18.42578125" style="64" customWidth="1"/>
    <col min="6916" max="6916" width="17.140625" style="64" customWidth="1"/>
    <col min="6917" max="6917" width="15.42578125" style="64" customWidth="1"/>
    <col min="6918" max="6919" width="12.7109375" style="64" customWidth="1"/>
    <col min="6920" max="6920" width="19.7109375" style="64" customWidth="1"/>
    <col min="6921" max="6921" width="13.28515625" style="64" bestFit="1" customWidth="1"/>
    <col min="6922" max="6922" width="9.140625" style="64"/>
    <col min="6923" max="6923" width="13.28515625" style="64" bestFit="1" customWidth="1"/>
    <col min="6924" max="7168" width="9.140625" style="64"/>
    <col min="7169" max="7169" width="1" style="64" customWidth="1"/>
    <col min="7170" max="7170" width="32.42578125" style="64" customWidth="1"/>
    <col min="7171" max="7171" width="18.42578125" style="64" customWidth="1"/>
    <col min="7172" max="7172" width="17.140625" style="64" customWidth="1"/>
    <col min="7173" max="7173" width="15.42578125" style="64" customWidth="1"/>
    <col min="7174" max="7175" width="12.7109375" style="64" customWidth="1"/>
    <col min="7176" max="7176" width="19.7109375" style="64" customWidth="1"/>
    <col min="7177" max="7177" width="13.28515625" style="64" bestFit="1" customWidth="1"/>
    <col min="7178" max="7178" width="9.140625" style="64"/>
    <col min="7179" max="7179" width="13.28515625" style="64" bestFit="1" customWidth="1"/>
    <col min="7180" max="7424" width="9.140625" style="64"/>
    <col min="7425" max="7425" width="1" style="64" customWidth="1"/>
    <col min="7426" max="7426" width="32.42578125" style="64" customWidth="1"/>
    <col min="7427" max="7427" width="18.42578125" style="64" customWidth="1"/>
    <col min="7428" max="7428" width="17.140625" style="64" customWidth="1"/>
    <col min="7429" max="7429" width="15.42578125" style="64" customWidth="1"/>
    <col min="7430" max="7431" width="12.7109375" style="64" customWidth="1"/>
    <col min="7432" max="7432" width="19.7109375" style="64" customWidth="1"/>
    <col min="7433" max="7433" width="13.28515625" style="64" bestFit="1" customWidth="1"/>
    <col min="7434" max="7434" width="9.140625" style="64"/>
    <col min="7435" max="7435" width="13.28515625" style="64" bestFit="1" customWidth="1"/>
    <col min="7436" max="7680" width="9.140625" style="64"/>
    <col min="7681" max="7681" width="1" style="64" customWidth="1"/>
    <col min="7682" max="7682" width="32.42578125" style="64" customWidth="1"/>
    <col min="7683" max="7683" width="18.42578125" style="64" customWidth="1"/>
    <col min="7684" max="7684" width="17.140625" style="64" customWidth="1"/>
    <col min="7685" max="7685" width="15.42578125" style="64" customWidth="1"/>
    <col min="7686" max="7687" width="12.7109375" style="64" customWidth="1"/>
    <col min="7688" max="7688" width="19.7109375" style="64" customWidth="1"/>
    <col min="7689" max="7689" width="13.28515625" style="64" bestFit="1" customWidth="1"/>
    <col min="7690" max="7690" width="9.140625" style="64"/>
    <col min="7691" max="7691" width="13.28515625" style="64" bestFit="1" customWidth="1"/>
    <col min="7692" max="7936" width="9.140625" style="64"/>
    <col min="7937" max="7937" width="1" style="64" customWidth="1"/>
    <col min="7938" max="7938" width="32.42578125" style="64" customWidth="1"/>
    <col min="7939" max="7939" width="18.42578125" style="64" customWidth="1"/>
    <col min="7940" max="7940" width="17.140625" style="64" customWidth="1"/>
    <col min="7941" max="7941" width="15.42578125" style="64" customWidth="1"/>
    <col min="7942" max="7943" width="12.7109375" style="64" customWidth="1"/>
    <col min="7944" max="7944" width="19.7109375" style="64" customWidth="1"/>
    <col min="7945" max="7945" width="13.28515625" style="64" bestFit="1" customWidth="1"/>
    <col min="7946" max="7946" width="9.140625" style="64"/>
    <col min="7947" max="7947" width="13.28515625" style="64" bestFit="1" customWidth="1"/>
    <col min="7948" max="8192" width="9.140625" style="64"/>
    <col min="8193" max="8193" width="1" style="64" customWidth="1"/>
    <col min="8194" max="8194" width="32.42578125" style="64" customWidth="1"/>
    <col min="8195" max="8195" width="18.42578125" style="64" customWidth="1"/>
    <col min="8196" max="8196" width="17.140625" style="64" customWidth="1"/>
    <col min="8197" max="8197" width="15.42578125" style="64" customWidth="1"/>
    <col min="8198" max="8199" width="12.7109375" style="64" customWidth="1"/>
    <col min="8200" max="8200" width="19.7109375" style="64" customWidth="1"/>
    <col min="8201" max="8201" width="13.28515625" style="64" bestFit="1" customWidth="1"/>
    <col min="8202" max="8202" width="9.140625" style="64"/>
    <col min="8203" max="8203" width="13.28515625" style="64" bestFit="1" customWidth="1"/>
    <col min="8204" max="8448" width="9.140625" style="64"/>
    <col min="8449" max="8449" width="1" style="64" customWidth="1"/>
    <col min="8450" max="8450" width="32.42578125" style="64" customWidth="1"/>
    <col min="8451" max="8451" width="18.42578125" style="64" customWidth="1"/>
    <col min="8452" max="8452" width="17.140625" style="64" customWidth="1"/>
    <col min="8453" max="8453" width="15.42578125" style="64" customWidth="1"/>
    <col min="8454" max="8455" width="12.7109375" style="64" customWidth="1"/>
    <col min="8456" max="8456" width="19.7109375" style="64" customWidth="1"/>
    <col min="8457" max="8457" width="13.28515625" style="64" bestFit="1" customWidth="1"/>
    <col min="8458" max="8458" width="9.140625" style="64"/>
    <col min="8459" max="8459" width="13.28515625" style="64" bestFit="1" customWidth="1"/>
    <col min="8460" max="8704" width="9.140625" style="64"/>
    <col min="8705" max="8705" width="1" style="64" customWidth="1"/>
    <col min="8706" max="8706" width="32.42578125" style="64" customWidth="1"/>
    <col min="8707" max="8707" width="18.42578125" style="64" customWidth="1"/>
    <col min="8708" max="8708" width="17.140625" style="64" customWidth="1"/>
    <col min="8709" max="8709" width="15.42578125" style="64" customWidth="1"/>
    <col min="8710" max="8711" width="12.7109375" style="64" customWidth="1"/>
    <col min="8712" max="8712" width="19.7109375" style="64" customWidth="1"/>
    <col min="8713" max="8713" width="13.28515625" style="64" bestFit="1" customWidth="1"/>
    <col min="8714" max="8714" width="9.140625" style="64"/>
    <col min="8715" max="8715" width="13.28515625" style="64" bestFit="1" customWidth="1"/>
    <col min="8716" max="8960" width="9.140625" style="64"/>
    <col min="8961" max="8961" width="1" style="64" customWidth="1"/>
    <col min="8962" max="8962" width="32.42578125" style="64" customWidth="1"/>
    <col min="8963" max="8963" width="18.42578125" style="64" customWidth="1"/>
    <col min="8964" max="8964" width="17.140625" style="64" customWidth="1"/>
    <col min="8965" max="8965" width="15.42578125" style="64" customWidth="1"/>
    <col min="8966" max="8967" width="12.7109375" style="64" customWidth="1"/>
    <col min="8968" max="8968" width="19.7109375" style="64" customWidth="1"/>
    <col min="8969" max="8969" width="13.28515625" style="64" bestFit="1" customWidth="1"/>
    <col min="8970" max="8970" width="9.140625" style="64"/>
    <col min="8971" max="8971" width="13.28515625" style="64" bestFit="1" customWidth="1"/>
    <col min="8972" max="9216" width="9.140625" style="64"/>
    <col min="9217" max="9217" width="1" style="64" customWidth="1"/>
    <col min="9218" max="9218" width="32.42578125" style="64" customWidth="1"/>
    <col min="9219" max="9219" width="18.42578125" style="64" customWidth="1"/>
    <col min="9220" max="9220" width="17.140625" style="64" customWidth="1"/>
    <col min="9221" max="9221" width="15.42578125" style="64" customWidth="1"/>
    <col min="9222" max="9223" width="12.7109375" style="64" customWidth="1"/>
    <col min="9224" max="9224" width="19.7109375" style="64" customWidth="1"/>
    <col min="9225" max="9225" width="13.28515625" style="64" bestFit="1" customWidth="1"/>
    <col min="9226" max="9226" width="9.140625" style="64"/>
    <col min="9227" max="9227" width="13.28515625" style="64" bestFit="1" customWidth="1"/>
    <col min="9228" max="9472" width="9.140625" style="64"/>
    <col min="9473" max="9473" width="1" style="64" customWidth="1"/>
    <col min="9474" max="9474" width="32.42578125" style="64" customWidth="1"/>
    <col min="9475" max="9475" width="18.42578125" style="64" customWidth="1"/>
    <col min="9476" max="9476" width="17.140625" style="64" customWidth="1"/>
    <col min="9477" max="9477" width="15.42578125" style="64" customWidth="1"/>
    <col min="9478" max="9479" width="12.7109375" style="64" customWidth="1"/>
    <col min="9480" max="9480" width="19.7109375" style="64" customWidth="1"/>
    <col min="9481" max="9481" width="13.28515625" style="64" bestFit="1" customWidth="1"/>
    <col min="9482" max="9482" width="9.140625" style="64"/>
    <col min="9483" max="9483" width="13.28515625" style="64" bestFit="1" customWidth="1"/>
    <col min="9484" max="9728" width="9.140625" style="64"/>
    <col min="9729" max="9729" width="1" style="64" customWidth="1"/>
    <col min="9730" max="9730" width="32.42578125" style="64" customWidth="1"/>
    <col min="9731" max="9731" width="18.42578125" style="64" customWidth="1"/>
    <col min="9732" max="9732" width="17.140625" style="64" customWidth="1"/>
    <col min="9733" max="9733" width="15.42578125" style="64" customWidth="1"/>
    <col min="9734" max="9735" width="12.7109375" style="64" customWidth="1"/>
    <col min="9736" max="9736" width="19.7109375" style="64" customWidth="1"/>
    <col min="9737" max="9737" width="13.28515625" style="64" bestFit="1" customWidth="1"/>
    <col min="9738" max="9738" width="9.140625" style="64"/>
    <col min="9739" max="9739" width="13.28515625" style="64" bestFit="1" customWidth="1"/>
    <col min="9740" max="9984" width="9.140625" style="64"/>
    <col min="9985" max="9985" width="1" style="64" customWidth="1"/>
    <col min="9986" max="9986" width="32.42578125" style="64" customWidth="1"/>
    <col min="9987" max="9987" width="18.42578125" style="64" customWidth="1"/>
    <col min="9988" max="9988" width="17.140625" style="64" customWidth="1"/>
    <col min="9989" max="9989" width="15.42578125" style="64" customWidth="1"/>
    <col min="9990" max="9991" width="12.7109375" style="64" customWidth="1"/>
    <col min="9992" max="9992" width="19.7109375" style="64" customWidth="1"/>
    <col min="9993" max="9993" width="13.28515625" style="64" bestFit="1" customWidth="1"/>
    <col min="9994" max="9994" width="9.140625" style="64"/>
    <col min="9995" max="9995" width="13.28515625" style="64" bestFit="1" customWidth="1"/>
    <col min="9996" max="10240" width="9.140625" style="64"/>
    <col min="10241" max="10241" width="1" style="64" customWidth="1"/>
    <col min="10242" max="10242" width="32.42578125" style="64" customWidth="1"/>
    <col min="10243" max="10243" width="18.42578125" style="64" customWidth="1"/>
    <col min="10244" max="10244" width="17.140625" style="64" customWidth="1"/>
    <col min="10245" max="10245" width="15.42578125" style="64" customWidth="1"/>
    <col min="10246" max="10247" width="12.7109375" style="64" customWidth="1"/>
    <col min="10248" max="10248" width="19.7109375" style="64" customWidth="1"/>
    <col min="10249" max="10249" width="13.28515625" style="64" bestFit="1" customWidth="1"/>
    <col min="10250" max="10250" width="9.140625" style="64"/>
    <col min="10251" max="10251" width="13.28515625" style="64" bestFit="1" customWidth="1"/>
    <col min="10252" max="10496" width="9.140625" style="64"/>
    <col min="10497" max="10497" width="1" style="64" customWidth="1"/>
    <col min="10498" max="10498" width="32.42578125" style="64" customWidth="1"/>
    <col min="10499" max="10499" width="18.42578125" style="64" customWidth="1"/>
    <col min="10500" max="10500" width="17.140625" style="64" customWidth="1"/>
    <col min="10501" max="10501" width="15.42578125" style="64" customWidth="1"/>
    <col min="10502" max="10503" width="12.7109375" style="64" customWidth="1"/>
    <col min="10504" max="10504" width="19.7109375" style="64" customWidth="1"/>
    <col min="10505" max="10505" width="13.28515625" style="64" bestFit="1" customWidth="1"/>
    <col min="10506" max="10506" width="9.140625" style="64"/>
    <col min="10507" max="10507" width="13.28515625" style="64" bestFit="1" customWidth="1"/>
    <col min="10508" max="10752" width="9.140625" style="64"/>
    <col min="10753" max="10753" width="1" style="64" customWidth="1"/>
    <col min="10754" max="10754" width="32.42578125" style="64" customWidth="1"/>
    <col min="10755" max="10755" width="18.42578125" style="64" customWidth="1"/>
    <col min="10756" max="10756" width="17.140625" style="64" customWidth="1"/>
    <col min="10757" max="10757" width="15.42578125" style="64" customWidth="1"/>
    <col min="10758" max="10759" width="12.7109375" style="64" customWidth="1"/>
    <col min="10760" max="10760" width="19.7109375" style="64" customWidth="1"/>
    <col min="10761" max="10761" width="13.28515625" style="64" bestFit="1" customWidth="1"/>
    <col min="10762" max="10762" width="9.140625" style="64"/>
    <col min="10763" max="10763" width="13.28515625" style="64" bestFit="1" customWidth="1"/>
    <col min="10764" max="11008" width="9.140625" style="64"/>
    <col min="11009" max="11009" width="1" style="64" customWidth="1"/>
    <col min="11010" max="11010" width="32.42578125" style="64" customWidth="1"/>
    <col min="11011" max="11011" width="18.42578125" style="64" customWidth="1"/>
    <col min="11012" max="11012" width="17.140625" style="64" customWidth="1"/>
    <col min="11013" max="11013" width="15.42578125" style="64" customWidth="1"/>
    <col min="11014" max="11015" width="12.7109375" style="64" customWidth="1"/>
    <col min="11016" max="11016" width="19.7109375" style="64" customWidth="1"/>
    <col min="11017" max="11017" width="13.28515625" style="64" bestFit="1" customWidth="1"/>
    <col min="11018" max="11018" width="9.140625" style="64"/>
    <col min="11019" max="11019" width="13.28515625" style="64" bestFit="1" customWidth="1"/>
    <col min="11020" max="11264" width="9.140625" style="64"/>
    <col min="11265" max="11265" width="1" style="64" customWidth="1"/>
    <col min="11266" max="11266" width="32.42578125" style="64" customWidth="1"/>
    <col min="11267" max="11267" width="18.42578125" style="64" customWidth="1"/>
    <col min="11268" max="11268" width="17.140625" style="64" customWidth="1"/>
    <col min="11269" max="11269" width="15.42578125" style="64" customWidth="1"/>
    <col min="11270" max="11271" width="12.7109375" style="64" customWidth="1"/>
    <col min="11272" max="11272" width="19.7109375" style="64" customWidth="1"/>
    <col min="11273" max="11273" width="13.28515625" style="64" bestFit="1" customWidth="1"/>
    <col min="11274" max="11274" width="9.140625" style="64"/>
    <col min="11275" max="11275" width="13.28515625" style="64" bestFit="1" customWidth="1"/>
    <col min="11276" max="11520" width="9.140625" style="64"/>
    <col min="11521" max="11521" width="1" style="64" customWidth="1"/>
    <col min="11522" max="11522" width="32.42578125" style="64" customWidth="1"/>
    <col min="11523" max="11523" width="18.42578125" style="64" customWidth="1"/>
    <col min="11524" max="11524" width="17.140625" style="64" customWidth="1"/>
    <col min="11525" max="11525" width="15.42578125" style="64" customWidth="1"/>
    <col min="11526" max="11527" width="12.7109375" style="64" customWidth="1"/>
    <col min="11528" max="11528" width="19.7109375" style="64" customWidth="1"/>
    <col min="11529" max="11529" width="13.28515625" style="64" bestFit="1" customWidth="1"/>
    <col min="11530" max="11530" width="9.140625" style="64"/>
    <col min="11531" max="11531" width="13.28515625" style="64" bestFit="1" customWidth="1"/>
    <col min="11532" max="11776" width="9.140625" style="64"/>
    <col min="11777" max="11777" width="1" style="64" customWidth="1"/>
    <col min="11778" max="11778" width="32.42578125" style="64" customWidth="1"/>
    <col min="11779" max="11779" width="18.42578125" style="64" customWidth="1"/>
    <col min="11780" max="11780" width="17.140625" style="64" customWidth="1"/>
    <col min="11781" max="11781" width="15.42578125" style="64" customWidth="1"/>
    <col min="11782" max="11783" width="12.7109375" style="64" customWidth="1"/>
    <col min="11784" max="11784" width="19.7109375" style="64" customWidth="1"/>
    <col min="11785" max="11785" width="13.28515625" style="64" bestFit="1" customWidth="1"/>
    <col min="11786" max="11786" width="9.140625" style="64"/>
    <col min="11787" max="11787" width="13.28515625" style="64" bestFit="1" customWidth="1"/>
    <col min="11788" max="12032" width="9.140625" style="64"/>
    <col min="12033" max="12033" width="1" style="64" customWidth="1"/>
    <col min="12034" max="12034" width="32.42578125" style="64" customWidth="1"/>
    <col min="12035" max="12035" width="18.42578125" style="64" customWidth="1"/>
    <col min="12036" max="12036" width="17.140625" style="64" customWidth="1"/>
    <col min="12037" max="12037" width="15.42578125" style="64" customWidth="1"/>
    <col min="12038" max="12039" width="12.7109375" style="64" customWidth="1"/>
    <col min="12040" max="12040" width="19.7109375" style="64" customWidth="1"/>
    <col min="12041" max="12041" width="13.28515625" style="64" bestFit="1" customWidth="1"/>
    <col min="12042" max="12042" width="9.140625" style="64"/>
    <col min="12043" max="12043" width="13.28515625" style="64" bestFit="1" customWidth="1"/>
    <col min="12044" max="12288" width="9.140625" style="64"/>
    <col min="12289" max="12289" width="1" style="64" customWidth="1"/>
    <col min="12290" max="12290" width="32.42578125" style="64" customWidth="1"/>
    <col min="12291" max="12291" width="18.42578125" style="64" customWidth="1"/>
    <col min="12292" max="12292" width="17.140625" style="64" customWidth="1"/>
    <col min="12293" max="12293" width="15.42578125" style="64" customWidth="1"/>
    <col min="12294" max="12295" width="12.7109375" style="64" customWidth="1"/>
    <col min="12296" max="12296" width="19.7109375" style="64" customWidth="1"/>
    <col min="12297" max="12297" width="13.28515625" style="64" bestFit="1" customWidth="1"/>
    <col min="12298" max="12298" width="9.140625" style="64"/>
    <col min="12299" max="12299" width="13.28515625" style="64" bestFit="1" customWidth="1"/>
    <col min="12300" max="12544" width="9.140625" style="64"/>
    <col min="12545" max="12545" width="1" style="64" customWidth="1"/>
    <col min="12546" max="12546" width="32.42578125" style="64" customWidth="1"/>
    <col min="12547" max="12547" width="18.42578125" style="64" customWidth="1"/>
    <col min="12548" max="12548" width="17.140625" style="64" customWidth="1"/>
    <col min="12549" max="12549" width="15.42578125" style="64" customWidth="1"/>
    <col min="12550" max="12551" width="12.7109375" style="64" customWidth="1"/>
    <col min="12552" max="12552" width="19.7109375" style="64" customWidth="1"/>
    <col min="12553" max="12553" width="13.28515625" style="64" bestFit="1" customWidth="1"/>
    <col min="12554" max="12554" width="9.140625" style="64"/>
    <col min="12555" max="12555" width="13.28515625" style="64" bestFit="1" customWidth="1"/>
    <col min="12556" max="12800" width="9.140625" style="64"/>
    <col min="12801" max="12801" width="1" style="64" customWidth="1"/>
    <col min="12802" max="12802" width="32.42578125" style="64" customWidth="1"/>
    <col min="12803" max="12803" width="18.42578125" style="64" customWidth="1"/>
    <col min="12804" max="12804" width="17.140625" style="64" customWidth="1"/>
    <col min="12805" max="12805" width="15.42578125" style="64" customWidth="1"/>
    <col min="12806" max="12807" width="12.7109375" style="64" customWidth="1"/>
    <col min="12808" max="12808" width="19.7109375" style="64" customWidth="1"/>
    <col min="12809" max="12809" width="13.28515625" style="64" bestFit="1" customWidth="1"/>
    <col min="12810" max="12810" width="9.140625" style="64"/>
    <col min="12811" max="12811" width="13.28515625" style="64" bestFit="1" customWidth="1"/>
    <col min="12812" max="13056" width="9.140625" style="64"/>
    <col min="13057" max="13057" width="1" style="64" customWidth="1"/>
    <col min="13058" max="13058" width="32.42578125" style="64" customWidth="1"/>
    <col min="13059" max="13059" width="18.42578125" style="64" customWidth="1"/>
    <col min="13060" max="13060" width="17.140625" style="64" customWidth="1"/>
    <col min="13061" max="13061" width="15.42578125" style="64" customWidth="1"/>
    <col min="13062" max="13063" width="12.7109375" style="64" customWidth="1"/>
    <col min="13064" max="13064" width="19.7109375" style="64" customWidth="1"/>
    <col min="13065" max="13065" width="13.28515625" style="64" bestFit="1" customWidth="1"/>
    <col min="13066" max="13066" width="9.140625" style="64"/>
    <col min="13067" max="13067" width="13.28515625" style="64" bestFit="1" customWidth="1"/>
    <col min="13068" max="13312" width="9.140625" style="64"/>
    <col min="13313" max="13313" width="1" style="64" customWidth="1"/>
    <col min="13314" max="13314" width="32.42578125" style="64" customWidth="1"/>
    <col min="13315" max="13315" width="18.42578125" style="64" customWidth="1"/>
    <col min="13316" max="13316" width="17.140625" style="64" customWidth="1"/>
    <col min="13317" max="13317" width="15.42578125" style="64" customWidth="1"/>
    <col min="13318" max="13319" width="12.7109375" style="64" customWidth="1"/>
    <col min="13320" max="13320" width="19.7109375" style="64" customWidth="1"/>
    <col min="13321" max="13321" width="13.28515625" style="64" bestFit="1" customWidth="1"/>
    <col min="13322" max="13322" width="9.140625" style="64"/>
    <col min="13323" max="13323" width="13.28515625" style="64" bestFit="1" customWidth="1"/>
    <col min="13324" max="13568" width="9.140625" style="64"/>
    <col min="13569" max="13569" width="1" style="64" customWidth="1"/>
    <col min="13570" max="13570" width="32.42578125" style="64" customWidth="1"/>
    <col min="13571" max="13571" width="18.42578125" style="64" customWidth="1"/>
    <col min="13572" max="13572" width="17.140625" style="64" customWidth="1"/>
    <col min="13573" max="13573" width="15.42578125" style="64" customWidth="1"/>
    <col min="13574" max="13575" width="12.7109375" style="64" customWidth="1"/>
    <col min="13576" max="13576" width="19.7109375" style="64" customWidth="1"/>
    <col min="13577" max="13577" width="13.28515625" style="64" bestFit="1" customWidth="1"/>
    <col min="13578" max="13578" width="9.140625" style="64"/>
    <col min="13579" max="13579" width="13.28515625" style="64" bestFit="1" customWidth="1"/>
    <col min="13580" max="13824" width="9.140625" style="64"/>
    <col min="13825" max="13825" width="1" style="64" customWidth="1"/>
    <col min="13826" max="13826" width="32.42578125" style="64" customWidth="1"/>
    <col min="13827" max="13827" width="18.42578125" style="64" customWidth="1"/>
    <col min="13828" max="13828" width="17.140625" style="64" customWidth="1"/>
    <col min="13829" max="13829" width="15.42578125" style="64" customWidth="1"/>
    <col min="13830" max="13831" width="12.7109375" style="64" customWidth="1"/>
    <col min="13832" max="13832" width="19.7109375" style="64" customWidth="1"/>
    <col min="13833" max="13833" width="13.28515625" style="64" bestFit="1" customWidth="1"/>
    <col min="13834" max="13834" width="9.140625" style="64"/>
    <col min="13835" max="13835" width="13.28515625" style="64" bestFit="1" customWidth="1"/>
    <col min="13836" max="14080" width="9.140625" style="64"/>
    <col min="14081" max="14081" width="1" style="64" customWidth="1"/>
    <col min="14082" max="14082" width="32.42578125" style="64" customWidth="1"/>
    <col min="14083" max="14083" width="18.42578125" style="64" customWidth="1"/>
    <col min="14084" max="14084" width="17.140625" style="64" customWidth="1"/>
    <col min="14085" max="14085" width="15.42578125" style="64" customWidth="1"/>
    <col min="14086" max="14087" width="12.7109375" style="64" customWidth="1"/>
    <col min="14088" max="14088" width="19.7109375" style="64" customWidth="1"/>
    <col min="14089" max="14089" width="13.28515625" style="64" bestFit="1" customWidth="1"/>
    <col min="14090" max="14090" width="9.140625" style="64"/>
    <col min="14091" max="14091" width="13.28515625" style="64" bestFit="1" customWidth="1"/>
    <col min="14092" max="14336" width="9.140625" style="64"/>
    <col min="14337" max="14337" width="1" style="64" customWidth="1"/>
    <col min="14338" max="14338" width="32.42578125" style="64" customWidth="1"/>
    <col min="14339" max="14339" width="18.42578125" style="64" customWidth="1"/>
    <col min="14340" max="14340" width="17.140625" style="64" customWidth="1"/>
    <col min="14341" max="14341" width="15.42578125" style="64" customWidth="1"/>
    <col min="14342" max="14343" width="12.7109375" style="64" customWidth="1"/>
    <col min="14344" max="14344" width="19.7109375" style="64" customWidth="1"/>
    <col min="14345" max="14345" width="13.28515625" style="64" bestFit="1" customWidth="1"/>
    <col min="14346" max="14346" width="9.140625" style="64"/>
    <col min="14347" max="14347" width="13.28515625" style="64" bestFit="1" customWidth="1"/>
    <col min="14348" max="14592" width="9.140625" style="64"/>
    <col min="14593" max="14593" width="1" style="64" customWidth="1"/>
    <col min="14594" max="14594" width="32.42578125" style="64" customWidth="1"/>
    <col min="14595" max="14595" width="18.42578125" style="64" customWidth="1"/>
    <col min="14596" max="14596" width="17.140625" style="64" customWidth="1"/>
    <col min="14597" max="14597" width="15.42578125" style="64" customWidth="1"/>
    <col min="14598" max="14599" width="12.7109375" style="64" customWidth="1"/>
    <col min="14600" max="14600" width="19.7109375" style="64" customWidth="1"/>
    <col min="14601" max="14601" width="13.28515625" style="64" bestFit="1" customWidth="1"/>
    <col min="14602" max="14602" width="9.140625" style="64"/>
    <col min="14603" max="14603" width="13.28515625" style="64" bestFit="1" customWidth="1"/>
    <col min="14604" max="14848" width="9.140625" style="64"/>
    <col min="14849" max="14849" width="1" style="64" customWidth="1"/>
    <col min="14850" max="14850" width="32.42578125" style="64" customWidth="1"/>
    <col min="14851" max="14851" width="18.42578125" style="64" customWidth="1"/>
    <col min="14852" max="14852" width="17.140625" style="64" customWidth="1"/>
    <col min="14853" max="14853" width="15.42578125" style="64" customWidth="1"/>
    <col min="14854" max="14855" width="12.7109375" style="64" customWidth="1"/>
    <col min="14856" max="14856" width="19.7109375" style="64" customWidth="1"/>
    <col min="14857" max="14857" width="13.28515625" style="64" bestFit="1" customWidth="1"/>
    <col min="14858" max="14858" width="9.140625" style="64"/>
    <col min="14859" max="14859" width="13.28515625" style="64" bestFit="1" customWidth="1"/>
    <col min="14860" max="15104" width="9.140625" style="64"/>
    <col min="15105" max="15105" width="1" style="64" customWidth="1"/>
    <col min="15106" max="15106" width="32.42578125" style="64" customWidth="1"/>
    <col min="15107" max="15107" width="18.42578125" style="64" customWidth="1"/>
    <col min="15108" max="15108" width="17.140625" style="64" customWidth="1"/>
    <col min="15109" max="15109" width="15.42578125" style="64" customWidth="1"/>
    <col min="15110" max="15111" width="12.7109375" style="64" customWidth="1"/>
    <col min="15112" max="15112" width="19.7109375" style="64" customWidth="1"/>
    <col min="15113" max="15113" width="13.28515625" style="64" bestFit="1" customWidth="1"/>
    <col min="15114" max="15114" width="9.140625" style="64"/>
    <col min="15115" max="15115" width="13.28515625" style="64" bestFit="1" customWidth="1"/>
    <col min="15116" max="15360" width="9.140625" style="64"/>
    <col min="15361" max="15361" width="1" style="64" customWidth="1"/>
    <col min="15362" max="15362" width="32.42578125" style="64" customWidth="1"/>
    <col min="15363" max="15363" width="18.42578125" style="64" customWidth="1"/>
    <col min="15364" max="15364" width="17.140625" style="64" customWidth="1"/>
    <col min="15365" max="15365" width="15.42578125" style="64" customWidth="1"/>
    <col min="15366" max="15367" width="12.7109375" style="64" customWidth="1"/>
    <col min="15368" max="15368" width="19.7109375" style="64" customWidth="1"/>
    <col min="15369" max="15369" width="13.28515625" style="64" bestFit="1" customWidth="1"/>
    <col min="15370" max="15370" width="9.140625" style="64"/>
    <col min="15371" max="15371" width="13.28515625" style="64" bestFit="1" customWidth="1"/>
    <col min="15372" max="15616" width="9.140625" style="64"/>
    <col min="15617" max="15617" width="1" style="64" customWidth="1"/>
    <col min="15618" max="15618" width="32.42578125" style="64" customWidth="1"/>
    <col min="15619" max="15619" width="18.42578125" style="64" customWidth="1"/>
    <col min="15620" max="15620" width="17.140625" style="64" customWidth="1"/>
    <col min="15621" max="15621" width="15.42578125" style="64" customWidth="1"/>
    <col min="15622" max="15623" width="12.7109375" style="64" customWidth="1"/>
    <col min="15624" max="15624" width="19.7109375" style="64" customWidth="1"/>
    <col min="15625" max="15625" width="13.28515625" style="64" bestFit="1" customWidth="1"/>
    <col min="15626" max="15626" width="9.140625" style="64"/>
    <col min="15627" max="15627" width="13.28515625" style="64" bestFit="1" customWidth="1"/>
    <col min="15628" max="15872" width="9.140625" style="64"/>
    <col min="15873" max="15873" width="1" style="64" customWidth="1"/>
    <col min="15874" max="15874" width="32.42578125" style="64" customWidth="1"/>
    <col min="15875" max="15875" width="18.42578125" style="64" customWidth="1"/>
    <col min="15876" max="15876" width="17.140625" style="64" customWidth="1"/>
    <col min="15877" max="15877" width="15.42578125" style="64" customWidth="1"/>
    <col min="15878" max="15879" width="12.7109375" style="64" customWidth="1"/>
    <col min="15880" max="15880" width="19.7109375" style="64" customWidth="1"/>
    <col min="15881" max="15881" width="13.28515625" style="64" bestFit="1" customWidth="1"/>
    <col min="15882" max="15882" width="9.140625" style="64"/>
    <col min="15883" max="15883" width="13.28515625" style="64" bestFit="1" customWidth="1"/>
    <col min="15884" max="16128" width="9.140625" style="64"/>
    <col min="16129" max="16129" width="1" style="64" customWidth="1"/>
    <col min="16130" max="16130" width="32.42578125" style="64" customWidth="1"/>
    <col min="16131" max="16131" width="18.42578125" style="64" customWidth="1"/>
    <col min="16132" max="16132" width="17.140625" style="64" customWidth="1"/>
    <col min="16133" max="16133" width="15.42578125" style="64" customWidth="1"/>
    <col min="16134" max="16135" width="12.7109375" style="64" customWidth="1"/>
    <col min="16136" max="16136" width="19.7109375" style="64" customWidth="1"/>
    <col min="16137" max="16137" width="13.28515625" style="64" bestFit="1" customWidth="1"/>
    <col min="16138" max="16138" width="9.140625" style="64"/>
    <col min="16139" max="16139" width="13.28515625" style="64" bestFit="1" customWidth="1"/>
    <col min="16140" max="16384" width="9.140625" style="64"/>
  </cols>
  <sheetData>
    <row r="1" spans="2:9" x14ac:dyDescent="0.25">
      <c r="B1" s="123" t="s">
        <v>50</v>
      </c>
      <c r="C1" s="123"/>
      <c r="D1" s="123"/>
      <c r="E1" s="123"/>
      <c r="F1" s="123"/>
      <c r="G1" s="123"/>
      <c r="H1" s="123"/>
    </row>
    <row r="2" spans="2:9" x14ac:dyDescent="0.25">
      <c r="B2" s="123" t="s">
        <v>3</v>
      </c>
      <c r="C2" s="123"/>
      <c r="D2" s="123"/>
      <c r="E2" s="123"/>
      <c r="F2" s="123"/>
      <c r="G2" s="123"/>
      <c r="H2" s="123"/>
    </row>
    <row r="3" spans="2:9" x14ac:dyDescent="0.25">
      <c r="B3" s="124" t="s">
        <v>4</v>
      </c>
      <c r="C3" s="124"/>
      <c r="D3" s="124"/>
      <c r="E3" s="124"/>
      <c r="F3" s="124"/>
      <c r="G3" s="124"/>
      <c r="H3" s="124"/>
    </row>
    <row r="5" spans="2:9" x14ac:dyDescent="0.25">
      <c r="B5" s="123" t="s">
        <v>52</v>
      </c>
      <c r="C5" s="123"/>
      <c r="D5" s="123"/>
      <c r="E5" s="123"/>
      <c r="F5" s="123"/>
      <c r="G5" s="123"/>
      <c r="H5" s="123"/>
    </row>
    <row r="6" spans="2:9" x14ac:dyDescent="0.25">
      <c r="B6" s="123" t="s">
        <v>53</v>
      </c>
      <c r="C6" s="123"/>
      <c r="D6" s="123"/>
      <c r="E6" s="123"/>
      <c r="F6" s="123"/>
      <c r="G6" s="123"/>
      <c r="H6" s="123"/>
    </row>
    <row r="8" spans="2:9" x14ac:dyDescent="0.25">
      <c r="B8" s="125" t="s">
        <v>54</v>
      </c>
      <c r="C8" s="128" t="s">
        <v>55</v>
      </c>
      <c r="D8" s="129"/>
      <c r="E8" s="120" t="s">
        <v>56</v>
      </c>
      <c r="F8" s="120" t="s">
        <v>57</v>
      </c>
      <c r="G8" s="120" t="s">
        <v>58</v>
      </c>
      <c r="H8" s="120" t="s">
        <v>59</v>
      </c>
    </row>
    <row r="9" spans="2:9" x14ac:dyDescent="0.25">
      <c r="B9" s="126"/>
      <c r="C9" s="65" t="s">
        <v>60</v>
      </c>
      <c r="D9" s="66" t="s">
        <v>61</v>
      </c>
      <c r="E9" s="121"/>
      <c r="F9" s="121"/>
      <c r="G9" s="121"/>
      <c r="H9" s="121"/>
    </row>
    <row r="10" spans="2:9" x14ac:dyDescent="0.25">
      <c r="B10" s="126"/>
      <c r="C10" s="65" t="s">
        <v>62</v>
      </c>
      <c r="D10" s="67">
        <v>0.7</v>
      </c>
      <c r="E10" s="121"/>
      <c r="F10" s="121"/>
      <c r="G10" s="121"/>
      <c r="H10" s="121"/>
    </row>
    <row r="11" spans="2:9" x14ac:dyDescent="0.25">
      <c r="B11" s="127"/>
      <c r="C11" s="68">
        <v>0.3</v>
      </c>
      <c r="D11" s="69"/>
      <c r="E11" s="122"/>
      <c r="F11" s="122"/>
      <c r="G11" s="122"/>
      <c r="H11" s="122"/>
    </row>
    <row r="12" spans="2:9" x14ac:dyDescent="0.25">
      <c r="B12" s="70" t="s">
        <v>63</v>
      </c>
      <c r="C12" s="71"/>
      <c r="D12" s="71"/>
      <c r="E12" s="71"/>
      <c r="F12" s="71"/>
      <c r="G12" s="71"/>
      <c r="H12" s="71"/>
    </row>
    <row r="13" spans="2:9" x14ac:dyDescent="0.25">
      <c r="B13" s="71" t="s">
        <v>64</v>
      </c>
      <c r="C13" s="72">
        <v>1102525.5</v>
      </c>
      <c r="D13" s="72">
        <v>2572559.5</v>
      </c>
      <c r="E13" s="71"/>
      <c r="F13" s="71"/>
      <c r="G13" s="71"/>
      <c r="H13" s="73">
        <f>+C13+D13</f>
        <v>3675085</v>
      </c>
      <c r="I13" s="74"/>
    </row>
    <row r="14" spans="2:9" x14ac:dyDescent="0.25">
      <c r="B14" s="71" t="s">
        <v>65</v>
      </c>
      <c r="C14" s="71"/>
      <c r="D14" s="71"/>
      <c r="E14" s="71"/>
      <c r="F14" s="71"/>
      <c r="G14" s="71"/>
      <c r="H14" s="72"/>
    </row>
    <row r="15" spans="2:9" x14ac:dyDescent="0.25">
      <c r="B15" s="71" t="s">
        <v>66</v>
      </c>
      <c r="C15" s="71"/>
      <c r="D15" s="71"/>
      <c r="E15" s="71"/>
      <c r="F15" s="71"/>
      <c r="G15" s="71"/>
      <c r="H15" s="72"/>
    </row>
    <row r="16" spans="2:9" x14ac:dyDescent="0.25">
      <c r="B16" s="71" t="s">
        <v>67</v>
      </c>
      <c r="C16" s="71"/>
      <c r="D16" s="71"/>
      <c r="E16" s="72">
        <f>K20</f>
        <v>6668615.7799999993</v>
      </c>
      <c r="F16" s="71"/>
      <c r="G16" s="71"/>
      <c r="H16" s="72">
        <f>SUM(E16)</f>
        <v>6668615.7799999993</v>
      </c>
    </row>
    <row r="17" spans="2:12" x14ac:dyDescent="0.25">
      <c r="B17" s="71" t="s">
        <v>68</v>
      </c>
      <c r="C17" s="71"/>
      <c r="D17" s="71"/>
      <c r="E17" s="72"/>
      <c r="F17" s="75">
        <f>241283.5+20000</f>
        <v>261283.5</v>
      </c>
      <c r="G17" s="71"/>
      <c r="H17" s="72">
        <f>SUM(F17:G17)</f>
        <v>261283.5</v>
      </c>
    </row>
    <row r="18" spans="2:12" x14ac:dyDescent="0.25">
      <c r="B18" s="71" t="s">
        <v>69</v>
      </c>
      <c r="C18" s="71"/>
      <c r="D18" s="71"/>
      <c r="E18" s="72"/>
      <c r="F18" s="71"/>
      <c r="G18" s="71"/>
      <c r="H18" s="72">
        <f>SUM(E18:G18)</f>
        <v>0</v>
      </c>
      <c r="K18" s="76">
        <f>'[2]dec 16'!E35</f>
        <v>4222624.51</v>
      </c>
      <c r="L18" s="77">
        <v>43100</v>
      </c>
    </row>
    <row r="19" spans="2:12" x14ac:dyDescent="0.25">
      <c r="B19" s="71" t="s">
        <v>70</v>
      </c>
      <c r="C19" s="78">
        <f>SUM(C13:C18)</f>
        <v>1102525.5</v>
      </c>
      <c r="D19" s="78">
        <f>SUM(D13:D18)</f>
        <v>2572559.5</v>
      </c>
      <c r="E19" s="78">
        <f>SUM(E16:E18)</f>
        <v>6668615.7799999993</v>
      </c>
      <c r="F19" s="78">
        <f>SUM(F16:F18)</f>
        <v>261283.5</v>
      </c>
      <c r="G19" s="70"/>
      <c r="H19" s="79">
        <f>SUM(H13:H18)</f>
        <v>10604984.279999999</v>
      </c>
      <c r="K19" s="76">
        <v>2445991.27</v>
      </c>
      <c r="L19" s="64" t="s">
        <v>71</v>
      </c>
    </row>
    <row r="20" spans="2:12" x14ac:dyDescent="0.25">
      <c r="B20" s="70" t="s">
        <v>72</v>
      </c>
      <c r="C20" s="71"/>
      <c r="D20" s="71"/>
      <c r="E20" s="71"/>
      <c r="F20" s="71"/>
      <c r="G20" s="71"/>
      <c r="H20" s="72"/>
      <c r="I20" s="80"/>
      <c r="K20" s="81">
        <f>SUM(K18:K19)</f>
        <v>6668615.7799999993</v>
      </c>
    </row>
    <row r="21" spans="2:12" x14ac:dyDescent="0.25">
      <c r="B21" s="71" t="s">
        <v>73</v>
      </c>
      <c r="C21" s="71"/>
      <c r="D21" s="75">
        <v>5290</v>
      </c>
      <c r="E21" s="71"/>
      <c r="F21" s="71"/>
      <c r="G21" s="71"/>
      <c r="H21" s="72"/>
      <c r="K21" s="81"/>
      <c r="L21" s="82"/>
    </row>
    <row r="22" spans="2:12" x14ac:dyDescent="0.25">
      <c r="B22" s="71" t="s">
        <v>74</v>
      </c>
      <c r="C22" s="72"/>
      <c r="D22" s="75">
        <v>13920</v>
      </c>
      <c r="E22" s="71"/>
      <c r="F22" s="71"/>
      <c r="G22" s="71"/>
      <c r="H22" s="72"/>
    </row>
    <row r="23" spans="2:12" x14ac:dyDescent="0.25">
      <c r="B23" s="71" t="s">
        <v>75</v>
      </c>
      <c r="C23" s="71"/>
      <c r="D23" s="75">
        <v>10450</v>
      </c>
      <c r="E23" s="71"/>
      <c r="F23" s="71"/>
      <c r="G23" s="71"/>
      <c r="H23" s="72"/>
    </row>
    <row r="24" spans="2:12" x14ac:dyDescent="0.25">
      <c r="B24" s="71" t="s">
        <v>76</v>
      </c>
      <c r="C24" s="71"/>
      <c r="D24" s="83">
        <v>1350</v>
      </c>
      <c r="E24" s="71"/>
      <c r="F24" s="71"/>
      <c r="G24" s="71"/>
      <c r="H24" s="72"/>
    </row>
    <row r="25" spans="2:12" x14ac:dyDescent="0.25">
      <c r="B25" s="71" t="s">
        <v>77</v>
      </c>
      <c r="C25" s="72"/>
      <c r="D25" s="83">
        <v>156344.16</v>
      </c>
      <c r="E25" s="84"/>
      <c r="F25" s="72"/>
      <c r="G25" s="71"/>
      <c r="H25" s="72"/>
    </row>
    <row r="26" spans="2:12" x14ac:dyDescent="0.25">
      <c r="B26" s="71" t="s">
        <v>78</v>
      </c>
      <c r="C26" s="71"/>
      <c r="D26" s="83">
        <v>9764.61</v>
      </c>
      <c r="E26" s="84"/>
      <c r="F26" s="71"/>
      <c r="G26" s="71"/>
      <c r="H26" s="72"/>
    </row>
    <row r="27" spans="2:12" x14ac:dyDescent="0.25">
      <c r="B27" s="71" t="s">
        <v>79</v>
      </c>
      <c r="C27" s="72"/>
      <c r="D27" s="83">
        <v>9825</v>
      </c>
      <c r="E27" s="84"/>
      <c r="F27" s="71"/>
      <c r="G27" s="71"/>
      <c r="H27" s="72"/>
    </row>
    <row r="28" spans="2:12" x14ac:dyDescent="0.25">
      <c r="B28" s="71" t="s">
        <v>80</v>
      </c>
      <c r="C28" s="72"/>
      <c r="D28" s="83"/>
      <c r="E28" s="85">
        <v>1329801.94</v>
      </c>
      <c r="F28" s="71"/>
      <c r="G28" s="71"/>
      <c r="H28" s="72"/>
    </row>
    <row r="29" spans="2:12" x14ac:dyDescent="0.25">
      <c r="B29" s="86" t="s">
        <v>81</v>
      </c>
      <c r="C29" s="72"/>
      <c r="D29" s="87"/>
      <c r="E29" s="85"/>
      <c r="F29" s="72"/>
      <c r="G29" s="71"/>
      <c r="H29" s="72"/>
    </row>
    <row r="30" spans="2:12" x14ac:dyDescent="0.25">
      <c r="B30" s="86" t="s">
        <v>82</v>
      </c>
      <c r="C30" s="72"/>
      <c r="D30" s="87"/>
      <c r="E30" s="85">
        <v>209990.99</v>
      </c>
      <c r="F30" s="72"/>
      <c r="G30" s="71"/>
      <c r="H30" s="72"/>
    </row>
    <row r="31" spans="2:12" x14ac:dyDescent="0.25">
      <c r="B31" s="86" t="s">
        <v>75</v>
      </c>
      <c r="C31" s="72"/>
      <c r="D31" s="87"/>
      <c r="E31" s="85">
        <v>244000</v>
      </c>
      <c r="F31" s="72"/>
      <c r="G31" s="71"/>
      <c r="H31" s="72"/>
    </row>
    <row r="32" spans="2:12" x14ac:dyDescent="0.25">
      <c r="B32" s="71" t="s">
        <v>83</v>
      </c>
      <c r="C32" s="72"/>
      <c r="D32" s="87"/>
      <c r="E32" s="72"/>
      <c r="F32" s="71"/>
      <c r="G32" s="71"/>
      <c r="H32" s="72"/>
    </row>
    <row r="33" spans="2:10" x14ac:dyDescent="0.25">
      <c r="B33" s="71" t="s">
        <v>84</v>
      </c>
      <c r="C33" s="72"/>
      <c r="D33" s="87"/>
      <c r="E33" s="88"/>
      <c r="F33" s="71"/>
      <c r="G33" s="71"/>
      <c r="H33" s="72"/>
      <c r="I33" s="89"/>
    </row>
    <row r="34" spans="2:10" x14ac:dyDescent="0.25">
      <c r="B34" s="90" t="s">
        <v>85</v>
      </c>
      <c r="C34" s="91">
        <f>SUM(C21:C33)</f>
        <v>0</v>
      </c>
      <c r="D34" s="91">
        <f>SUM(D20:D33)</f>
        <v>206943.77000000002</v>
      </c>
      <c r="E34" s="91">
        <f>SUM(E20:E33)</f>
        <v>1783792.93</v>
      </c>
      <c r="F34" s="91">
        <f>SUM(F21:F33)</f>
        <v>0</v>
      </c>
      <c r="G34" s="90"/>
      <c r="H34" s="91">
        <f>SUM(C34:G34)</f>
        <v>1990736.7</v>
      </c>
      <c r="I34" s="89"/>
    </row>
    <row r="35" spans="2:10" x14ac:dyDescent="0.25">
      <c r="B35" s="90" t="s">
        <v>86</v>
      </c>
      <c r="C35" s="91">
        <f>+C19-C34</f>
        <v>1102525.5</v>
      </c>
      <c r="D35" s="91">
        <f>+D19-D34</f>
        <v>2365615.73</v>
      </c>
      <c r="E35" s="92">
        <f>E19-E34</f>
        <v>4884822.8499999996</v>
      </c>
      <c r="F35" s="92">
        <f>F19-F34</f>
        <v>261283.5</v>
      </c>
      <c r="G35" s="90"/>
      <c r="H35" s="91">
        <f>+C35+D35+E35+F35</f>
        <v>8614247.5800000001</v>
      </c>
      <c r="I35" s="81"/>
    </row>
    <row r="36" spans="2:10" x14ac:dyDescent="0.25">
      <c r="B36" s="93" t="s">
        <v>87</v>
      </c>
      <c r="H36" s="81"/>
      <c r="I36" s="89"/>
      <c r="J36" s="81"/>
    </row>
    <row r="37" spans="2:10" x14ac:dyDescent="0.25">
      <c r="B37" s="93"/>
      <c r="H37" s="81"/>
      <c r="I37" s="89"/>
      <c r="J37" s="81"/>
    </row>
    <row r="38" spans="2:10" x14ac:dyDescent="0.25">
      <c r="E38" s="89"/>
    </row>
    <row r="39" spans="2:10" x14ac:dyDescent="0.25">
      <c r="B39" s="94" t="s">
        <v>23</v>
      </c>
      <c r="C39" s="58"/>
      <c r="D39" s="50"/>
      <c r="E39" s="50"/>
      <c r="F39" s="50"/>
    </row>
    <row r="40" spans="2:10" x14ac:dyDescent="0.25">
      <c r="B40" s="64" t="s">
        <v>22</v>
      </c>
      <c r="C40" s="56" t="s">
        <v>110</v>
      </c>
      <c r="D40" s="57"/>
      <c r="E40" s="50"/>
      <c r="F40" s="50"/>
    </row>
    <row r="41" spans="2:10" x14ac:dyDescent="0.25">
      <c r="C41" s="56"/>
      <c r="D41" s="57"/>
      <c r="E41" s="50"/>
      <c r="F41" s="50"/>
    </row>
    <row r="42" spans="2:10" x14ac:dyDescent="0.25">
      <c r="C42" s="58"/>
      <c r="D42" s="50"/>
      <c r="E42" s="50"/>
      <c r="F42" s="50"/>
    </row>
    <row r="43" spans="2:10" x14ac:dyDescent="0.25">
      <c r="C43" s="58"/>
      <c r="D43" s="50"/>
      <c r="E43" s="50"/>
      <c r="F43" s="50"/>
    </row>
    <row r="44" spans="2:10" x14ac:dyDescent="0.25">
      <c r="C44" s="107" t="s">
        <v>23</v>
      </c>
      <c r="D44" s="50"/>
      <c r="E44" s="50"/>
      <c r="F44" s="50"/>
    </row>
  </sheetData>
  <sheetProtection algorithmName="SHA-512" hashValue="v5t/EEIhw7SpxY/uxotioWRoHwO/AKp6o5BsxAZEtfSRQEZVb6XI+FGhMutD48RHcuT1xftSvMe0Pn7sQCb8Ww==" saltValue="0OwStHU+ylKTiqGNuKoQ/A==" spinCount="100000" sheet="1" objects="1" scenarios="1" selectLockedCells="1" selectUnlockedCells="1"/>
  <mergeCells count="11">
    <mergeCell ref="H8:H11"/>
    <mergeCell ref="B1:H1"/>
    <mergeCell ref="B2:H2"/>
    <mergeCell ref="B3:H3"/>
    <mergeCell ref="B5:H5"/>
    <mergeCell ref="B6:H6"/>
    <mergeCell ref="B8:B11"/>
    <mergeCell ref="C8:D8"/>
    <mergeCell ref="E8:E11"/>
    <mergeCell ref="F8:F11"/>
    <mergeCell ref="G8:G11"/>
  </mergeCells>
  <pageMargins left="0.25" right="0" top="0.25" bottom="0" header="0.3" footer="0.3"/>
  <pageSetup orientation="landscape" horizontalDpi="180" verticalDpi="18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workbookViewId="0">
      <selection activeCell="G19" sqref="G19"/>
    </sheetView>
  </sheetViews>
  <sheetFormatPr defaultRowHeight="12.75" x14ac:dyDescent="0.2"/>
  <cols>
    <col min="1" max="1" width="2.42578125" style="95" customWidth="1"/>
    <col min="2" max="2" width="3" style="95" customWidth="1"/>
    <col min="3" max="3" width="3.7109375" style="95" customWidth="1"/>
    <col min="4" max="4" width="50.5703125" style="95" customWidth="1"/>
    <col min="5" max="5" width="16.28515625" style="95" customWidth="1"/>
    <col min="6" max="256" width="11.42578125" style="95" customWidth="1"/>
    <col min="257" max="16384" width="9.140625" style="95"/>
  </cols>
  <sheetData>
    <row r="1" spans="1:7" x14ac:dyDescent="0.2">
      <c r="A1" s="58" t="s">
        <v>50</v>
      </c>
    </row>
    <row r="2" spans="1:7" x14ac:dyDescent="0.2">
      <c r="A2" s="58" t="s">
        <v>3</v>
      </c>
    </row>
    <row r="3" spans="1:7" s="96" customFormat="1" x14ac:dyDescent="0.2">
      <c r="A3" s="60" t="s">
        <v>25</v>
      </c>
    </row>
    <row r="4" spans="1:7" s="96" customFormat="1" x14ac:dyDescent="0.2"/>
    <row r="5" spans="1:7" s="96" customFormat="1" x14ac:dyDescent="0.2"/>
    <row r="6" spans="1:7" s="96" customFormat="1" x14ac:dyDescent="0.2">
      <c r="A6" s="130" t="s">
        <v>100</v>
      </c>
      <c r="B6" s="130"/>
      <c r="C6" s="130"/>
      <c r="D6" s="130"/>
    </row>
    <row r="7" spans="1:7" s="97" customFormat="1" x14ac:dyDescent="0.2">
      <c r="A7" s="98" t="s">
        <v>99</v>
      </c>
    </row>
    <row r="8" spans="1:7" s="96" customFormat="1" x14ac:dyDescent="0.2">
      <c r="A8" s="98" t="s">
        <v>98</v>
      </c>
    </row>
    <row r="9" spans="1:7" s="96" customFormat="1" x14ac:dyDescent="0.2"/>
    <row r="10" spans="1:7" s="100" customFormat="1" x14ac:dyDescent="0.2"/>
    <row r="11" spans="1:7" s="100" customFormat="1" x14ac:dyDescent="0.2">
      <c r="B11" s="101" t="s">
        <v>97</v>
      </c>
    </row>
    <row r="12" spans="1:7" s="100" customFormat="1" x14ac:dyDescent="0.2">
      <c r="C12" s="101" t="s">
        <v>96</v>
      </c>
    </row>
    <row r="13" spans="1:7" s="100" customFormat="1" x14ac:dyDescent="0.2">
      <c r="D13" s="101" t="s">
        <v>95</v>
      </c>
      <c r="E13" s="102">
        <v>494025.12</v>
      </c>
    </row>
    <row r="14" spans="1:7" s="100" customFormat="1" x14ac:dyDescent="0.2">
      <c r="D14" s="101" t="s">
        <v>94</v>
      </c>
      <c r="E14" s="102">
        <v>57164.39</v>
      </c>
      <c r="G14" s="102"/>
    </row>
    <row r="15" spans="1:7" s="100" customFormat="1" x14ac:dyDescent="0.2">
      <c r="A15" s="103" t="s">
        <v>93</v>
      </c>
      <c r="E15" s="102">
        <v>551189.51</v>
      </c>
    </row>
    <row r="16" spans="1:7" s="100" customFormat="1" x14ac:dyDescent="0.2"/>
    <row r="17" spans="1:5" s="100" customFormat="1" x14ac:dyDescent="0.2">
      <c r="B17" s="101" t="s">
        <v>92</v>
      </c>
    </row>
    <row r="18" spans="1:5" s="100" customFormat="1" x14ac:dyDescent="0.2">
      <c r="C18" s="101" t="s">
        <v>91</v>
      </c>
    </row>
    <row r="19" spans="1:5" s="100" customFormat="1" x14ac:dyDescent="0.2">
      <c r="D19" s="101" t="s">
        <v>90</v>
      </c>
      <c r="E19" s="102">
        <v>8000</v>
      </c>
    </row>
    <row r="20" spans="1:5" s="100" customFormat="1" x14ac:dyDescent="0.2">
      <c r="A20" s="103" t="s">
        <v>89</v>
      </c>
      <c r="E20" s="102">
        <v>8000</v>
      </c>
    </row>
    <row r="21" spans="1:5" s="100" customFormat="1" x14ac:dyDescent="0.2"/>
    <row r="22" spans="1:5" s="100" customFormat="1" x14ac:dyDescent="0.2">
      <c r="A22" s="103" t="s">
        <v>88</v>
      </c>
      <c r="E22" s="104">
        <v>543189.51</v>
      </c>
    </row>
    <row r="23" spans="1:5" s="100" customFormat="1" x14ac:dyDescent="0.2"/>
  </sheetData>
  <mergeCells count="1">
    <mergeCell ref="A6:D6"/>
  </mergeCells>
  <pageMargins left="0.1" right="0.1" top="0.19027777777777777" bottom="0.1701388888888889" header="0" footer="0"/>
  <pageSetup orientation="portrait" blackAndWhite="1" errors="NA" horizontalDpi="0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workbookViewId="0">
      <selection activeCell="E35" sqref="E35"/>
    </sheetView>
  </sheetViews>
  <sheetFormatPr defaultRowHeight="12.75" x14ac:dyDescent="0.2"/>
  <cols>
    <col min="1" max="1" width="2.5703125" style="105" customWidth="1"/>
    <col min="2" max="2" width="3.28515625" style="100" customWidth="1"/>
    <col min="3" max="3" width="4" style="100" customWidth="1"/>
    <col min="4" max="4" width="49.140625" style="100" customWidth="1"/>
    <col min="5" max="5" width="20.5703125" style="100" customWidth="1"/>
    <col min="6" max="8" width="11.42578125" style="100" customWidth="1"/>
    <col min="9" max="9" width="16.7109375" style="100" customWidth="1"/>
    <col min="10" max="246" width="11.42578125" style="100" customWidth="1"/>
    <col min="247" max="16384" width="9.140625" style="100"/>
  </cols>
  <sheetData>
    <row r="1" spans="1:8" x14ac:dyDescent="0.2">
      <c r="A1" s="58" t="s">
        <v>50</v>
      </c>
    </row>
    <row r="2" spans="1:8" x14ac:dyDescent="0.2">
      <c r="A2" s="58" t="s">
        <v>3</v>
      </c>
    </row>
    <row r="3" spans="1:8" x14ac:dyDescent="0.2">
      <c r="A3" s="60" t="s">
        <v>25</v>
      </c>
    </row>
    <row r="6" spans="1:8" x14ac:dyDescent="0.2">
      <c r="A6" s="130" t="s">
        <v>109</v>
      </c>
      <c r="B6" s="130"/>
      <c r="C6" s="130"/>
      <c r="D6" s="130"/>
    </row>
    <row r="7" spans="1:8" x14ac:dyDescent="0.2">
      <c r="A7" s="98" t="s">
        <v>99</v>
      </c>
      <c r="B7" s="97"/>
      <c r="C7" s="97"/>
      <c r="D7" s="97"/>
    </row>
    <row r="8" spans="1:8" x14ac:dyDescent="0.2">
      <c r="A8" s="98" t="s">
        <v>98</v>
      </c>
      <c r="B8" s="96"/>
      <c r="C8" s="96"/>
      <c r="D8" s="96"/>
    </row>
    <row r="12" spans="1:8" x14ac:dyDescent="0.2">
      <c r="B12" s="101" t="s">
        <v>97</v>
      </c>
    </row>
    <row r="13" spans="1:8" x14ac:dyDescent="0.2">
      <c r="C13" s="101" t="s">
        <v>96</v>
      </c>
    </row>
    <row r="14" spans="1:8" x14ac:dyDescent="0.2">
      <c r="D14" s="101" t="s">
        <v>108</v>
      </c>
      <c r="E14" s="102">
        <v>3331809</v>
      </c>
    </row>
    <row r="15" spans="1:8" x14ac:dyDescent="0.2">
      <c r="C15" s="101" t="s">
        <v>107</v>
      </c>
    </row>
    <row r="16" spans="1:8" x14ac:dyDescent="0.2">
      <c r="D16" s="101" t="s">
        <v>107</v>
      </c>
      <c r="E16" s="102">
        <v>4148.54</v>
      </c>
      <c r="H16" s="106"/>
    </row>
    <row r="17" spans="1:10" x14ac:dyDescent="0.2">
      <c r="A17" s="99" t="s">
        <v>93</v>
      </c>
      <c r="E17" s="102">
        <v>3335957.54</v>
      </c>
      <c r="H17" s="106"/>
    </row>
    <row r="19" spans="1:10" x14ac:dyDescent="0.2">
      <c r="B19" s="101" t="s">
        <v>92</v>
      </c>
    </row>
    <row r="20" spans="1:10" x14ac:dyDescent="0.2">
      <c r="C20" s="101" t="s">
        <v>91</v>
      </c>
    </row>
    <row r="21" spans="1:10" x14ac:dyDescent="0.2">
      <c r="D21" s="101" t="s">
        <v>106</v>
      </c>
      <c r="E21" s="102">
        <v>500</v>
      </c>
    </row>
    <row r="22" spans="1:10" x14ac:dyDescent="0.2">
      <c r="D22" s="101" t="s">
        <v>105</v>
      </c>
      <c r="E22" s="102">
        <v>1177.07</v>
      </c>
    </row>
    <row r="23" spans="1:10" x14ac:dyDescent="0.2">
      <c r="D23" s="101" t="s">
        <v>104</v>
      </c>
      <c r="E23" s="102">
        <v>160904</v>
      </c>
    </row>
    <row r="24" spans="1:10" x14ac:dyDescent="0.2">
      <c r="D24" s="101" t="s">
        <v>103</v>
      </c>
      <c r="E24" s="102">
        <v>108215</v>
      </c>
    </row>
    <row r="25" spans="1:10" x14ac:dyDescent="0.2">
      <c r="D25" s="101" t="s">
        <v>102</v>
      </c>
      <c r="E25" s="102">
        <v>3280.34</v>
      </c>
    </row>
    <row r="26" spans="1:10" x14ac:dyDescent="0.2">
      <c r="D26" s="101" t="s">
        <v>90</v>
      </c>
      <c r="E26" s="102">
        <v>10320</v>
      </c>
      <c r="J26" s="102"/>
    </row>
    <row r="27" spans="1:10" x14ac:dyDescent="0.2">
      <c r="C27" s="101" t="s">
        <v>101</v>
      </c>
    </row>
    <row r="28" spans="1:10" x14ac:dyDescent="0.2">
      <c r="D28" s="101" t="s">
        <v>101</v>
      </c>
      <c r="E28" s="102">
        <v>69891.710000000006</v>
      </c>
      <c r="H28" s="106"/>
    </row>
    <row r="29" spans="1:10" x14ac:dyDescent="0.2">
      <c r="A29" s="99" t="s">
        <v>89</v>
      </c>
      <c r="E29" s="102">
        <v>354288.12</v>
      </c>
      <c r="H29" s="106"/>
    </row>
    <row r="31" spans="1:10" x14ac:dyDescent="0.2">
      <c r="A31" s="99" t="s">
        <v>88</v>
      </c>
      <c r="E31" s="104">
        <v>2981669.42</v>
      </c>
      <c r="F31" s="106"/>
      <c r="G31" s="106"/>
    </row>
  </sheetData>
  <mergeCells count="1">
    <mergeCell ref="A6:D6"/>
  </mergeCells>
  <pageMargins left="0.1" right="0.1" top="0.19027777777777777" bottom="0.1701388888888889" header="0" footer="0"/>
  <pageSetup orientation="portrait" blackAndWhite="1" errors="NA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debt service</vt:lpstr>
      <vt:lpstr>Cash flow</vt:lpstr>
      <vt:lpstr>mdrrm</vt:lpstr>
      <vt:lpstr>sef- IS</vt:lpstr>
      <vt:lpstr>20-IS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kwin</dc:creator>
  <cp:lastModifiedBy>LGU DUERO</cp:lastModifiedBy>
  <cp:lastPrinted>2017-06-27T05:49:11Z</cp:lastPrinted>
  <dcterms:created xsi:type="dcterms:W3CDTF">2017-06-27T05:26:02Z</dcterms:created>
  <dcterms:modified xsi:type="dcterms:W3CDTF">2017-10-27T01:33:56Z</dcterms:modified>
</cp:coreProperties>
</file>